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BERTO\Documents\Meus Documentos Joberto\ECC\Secretaria Nacional\2022\DADOS ESTATÍSTICOS\2021\"/>
    </mc:Choice>
  </mc:AlternateContent>
  <xr:revisionPtr revIDLastSave="0" documentId="13_ncr:1_{DCA9959D-8C59-475F-AC87-FBA62D30AF1E}" xr6:coauthVersionLast="47" xr6:coauthVersionMax="47" xr10:uidLastSave="{00000000-0000-0000-0000-000000000000}"/>
  <bookViews>
    <workbookView xWindow="-120" yWindow="-120" windowWidth="20730" windowHeight="11040" tabRatio="740" activeTab="2" xr2:uid="{00000000-000D-0000-FFFF-FFFF00000000}"/>
  </bookViews>
  <sheets>
    <sheet name="Realizado 2021" sheetId="12" r:id="rId1"/>
    <sheet name="Acumulado 21" sheetId="5" r:id="rId2"/>
    <sheet name="RESUMO 1 " sheetId="2" r:id="rId3"/>
    <sheet name="Previsão 2022" sheetId="3" r:id="rId4"/>
    <sheet name="Sugestão Resumo 1" sheetId="8" state="hidden" r:id="rId5"/>
    <sheet name="Sintético 2021" sheetId="7" r:id="rId6"/>
  </sheets>
  <externalReferences>
    <externalReference r:id="rId7"/>
  </externalReferences>
  <definedNames>
    <definedName name="_xlnm.Print_Area" localSheetId="3">'Previsão 2022'!$B$2:$P$40</definedName>
    <definedName name="_xlnm.Print_Area" localSheetId="0">'Realizado 2021'!$B$1:$T$44</definedName>
  </definedNames>
  <calcPr calcId="191029"/>
</workbook>
</file>

<file path=xl/calcChain.xml><?xml version="1.0" encoding="utf-8"?>
<calcChain xmlns="http://schemas.openxmlformats.org/spreadsheetml/2006/main">
  <c r="P40" i="3" l="1"/>
  <c r="O40" i="3"/>
  <c r="N40" i="3"/>
  <c r="L40" i="3"/>
  <c r="L34" i="3"/>
  <c r="K34" i="3"/>
  <c r="K40" i="3" s="1"/>
  <c r="J34" i="3"/>
  <c r="J40" i="3" s="1"/>
  <c r="I34" i="3"/>
  <c r="I40" i="3" s="1"/>
  <c r="G34" i="3"/>
  <c r="G40" i="3" s="1"/>
  <c r="F34" i="3"/>
  <c r="F40" i="3" s="1"/>
  <c r="E34" i="3"/>
  <c r="E40" i="3" s="1"/>
  <c r="D34" i="3"/>
  <c r="D40" i="3" s="1"/>
  <c r="C34" i="3"/>
  <c r="C40" i="3" s="1"/>
  <c r="T19" i="12"/>
  <c r="O32" i="12"/>
  <c r="O10" i="12"/>
  <c r="D10" i="12"/>
  <c r="D19" i="12"/>
  <c r="D25" i="12"/>
  <c r="D32" i="12"/>
  <c r="D40" i="12"/>
  <c r="T40" i="12"/>
  <c r="O40" i="12"/>
  <c r="O19" i="12"/>
  <c r="I19" i="12"/>
  <c r="T10" i="12"/>
  <c r="I10" i="12"/>
  <c r="I25" i="12"/>
  <c r="I32" i="12"/>
  <c r="I40" i="12"/>
  <c r="K19" i="12"/>
  <c r="I44" i="12" l="1"/>
  <c r="D44" i="12"/>
  <c r="N10" i="12" l="1"/>
  <c r="T25" i="12"/>
  <c r="O25" i="12"/>
  <c r="K10" i="12" l="1"/>
  <c r="L10" i="12"/>
  <c r="M10" i="12"/>
  <c r="Q10" i="12"/>
  <c r="R10" i="12"/>
  <c r="S10" i="12"/>
  <c r="C19" i="12"/>
  <c r="E19" i="12"/>
  <c r="F19" i="12"/>
  <c r="G19" i="12"/>
  <c r="H19" i="12"/>
  <c r="L19" i="12"/>
  <c r="M19" i="12"/>
  <c r="N19" i="12"/>
  <c r="Q19" i="12"/>
  <c r="R19" i="12"/>
  <c r="S19" i="12"/>
  <c r="C25" i="12"/>
  <c r="E25" i="12"/>
  <c r="F25" i="12"/>
  <c r="G25" i="12"/>
  <c r="H25" i="12"/>
  <c r="K25" i="12"/>
  <c r="L25" i="12"/>
  <c r="M25" i="12"/>
  <c r="N25" i="12"/>
  <c r="Q25" i="12"/>
  <c r="R25" i="12"/>
  <c r="S25" i="12"/>
  <c r="C32" i="12"/>
  <c r="E32" i="12"/>
  <c r="F32" i="12"/>
  <c r="G32" i="12"/>
  <c r="H32" i="12"/>
  <c r="K32" i="12"/>
  <c r="L32" i="12"/>
  <c r="M32" i="12"/>
  <c r="N32" i="12"/>
  <c r="Q32" i="12"/>
  <c r="R32" i="12"/>
  <c r="S32" i="12"/>
  <c r="T32" i="12"/>
  <c r="C40" i="12"/>
  <c r="E40" i="12"/>
  <c r="F40" i="12"/>
  <c r="G40" i="12"/>
  <c r="H40" i="12"/>
  <c r="K40" i="12"/>
  <c r="K44" i="12" s="1"/>
  <c r="L40" i="12"/>
  <c r="M40" i="12"/>
  <c r="N40" i="12"/>
  <c r="N44" i="12" s="1"/>
  <c r="Q40" i="12"/>
  <c r="Q44" i="12" s="1"/>
  <c r="R40" i="12"/>
  <c r="S40" i="12"/>
  <c r="S44" i="12" s="1"/>
  <c r="M44" i="12" l="1"/>
  <c r="R44" i="12"/>
  <c r="L44" i="12"/>
  <c r="O44" i="12"/>
  <c r="T44" i="12"/>
  <c r="E14" i="8" l="1"/>
  <c r="C14" i="8"/>
  <c r="I13" i="8" l="1"/>
  <c r="H8" i="8"/>
  <c r="I11" i="8"/>
  <c r="J11" i="8"/>
  <c r="H11" i="8"/>
  <c r="I10" i="8"/>
  <c r="J12" i="8"/>
  <c r="H13" i="8"/>
  <c r="H9" i="8"/>
  <c r="I12" i="8"/>
  <c r="J13" i="8"/>
  <c r="D11" i="8" l="1"/>
  <c r="D10" i="8"/>
  <c r="E11" i="8"/>
  <c r="D12" i="8"/>
  <c r="E12" i="8"/>
  <c r="D13" i="8"/>
  <c r="E13" i="8"/>
  <c r="H12" i="8" l="1"/>
  <c r="F10" i="12"/>
  <c r="F44" i="12" s="1"/>
  <c r="H10" i="12"/>
  <c r="H44" i="12" s="1"/>
  <c r="E10" i="12"/>
  <c r="E44" i="12" s="1"/>
  <c r="G10" i="12"/>
  <c r="G44" i="12" s="1"/>
  <c r="C10" i="12"/>
  <c r="C44" i="12" s="1"/>
  <c r="C11" i="8" l="1"/>
  <c r="C12" i="8"/>
  <c r="C9" i="8"/>
  <c r="C7" i="8"/>
  <c r="C13" i="8" l="1"/>
  <c r="C8" i="8"/>
  <c r="D14" i="8" l="1"/>
</calcChain>
</file>

<file path=xl/sharedStrings.xml><?xml version="1.0" encoding="utf-8"?>
<sst xmlns="http://schemas.openxmlformats.org/spreadsheetml/2006/main" count="381" uniqueCount="101">
  <si>
    <t xml:space="preserve"> </t>
  </si>
  <si>
    <t>ENCONTRO DE CASAIS COM CRISTO - ECC</t>
  </si>
  <si>
    <t>2ª ETAPA</t>
  </si>
  <si>
    <t>3ª ETAPA</t>
  </si>
  <si>
    <t xml:space="preserve">Nº de estados/D. Federal </t>
  </si>
  <si>
    <t>Dioceses</t>
  </si>
  <si>
    <t>Cidades</t>
  </si>
  <si>
    <t>Nº de Dioceses</t>
  </si>
  <si>
    <t>Paróquias</t>
  </si>
  <si>
    <t>Setores</t>
  </si>
  <si>
    <t>Encontros</t>
  </si>
  <si>
    <t>Casais</t>
  </si>
  <si>
    <t>Estados</t>
  </si>
  <si>
    <t>Diocese</t>
  </si>
  <si>
    <t>Paroquias</t>
  </si>
  <si>
    <t xml:space="preserve">Casais </t>
  </si>
  <si>
    <t>Eng %</t>
  </si>
  <si>
    <t xml:space="preserve">Nordeste I </t>
  </si>
  <si>
    <t xml:space="preserve">Norte I </t>
  </si>
  <si>
    <t xml:space="preserve">Norte II </t>
  </si>
  <si>
    <t xml:space="preserve">Noroeste </t>
  </si>
  <si>
    <t xml:space="preserve">Segunda  Etapa </t>
  </si>
  <si>
    <t>Terceira Etapa</t>
  </si>
  <si>
    <t xml:space="preserve">Primeira  Etapa </t>
  </si>
  <si>
    <t xml:space="preserve">Nordeste II </t>
  </si>
  <si>
    <t xml:space="preserve">Nordeste III </t>
  </si>
  <si>
    <t xml:space="preserve">Nordeste IV </t>
  </si>
  <si>
    <t xml:space="preserve">Leste I </t>
  </si>
  <si>
    <t xml:space="preserve">Leste II </t>
  </si>
  <si>
    <t>Centro Oeste</t>
  </si>
  <si>
    <t xml:space="preserve">Oeste I </t>
  </si>
  <si>
    <t>Oeste II</t>
  </si>
  <si>
    <t xml:space="preserve">Norte III </t>
  </si>
  <si>
    <t xml:space="preserve">Sul I </t>
  </si>
  <si>
    <t>Sul II</t>
  </si>
  <si>
    <t xml:space="preserve">Sul III </t>
  </si>
  <si>
    <t xml:space="preserve">Sul IV </t>
  </si>
  <si>
    <t xml:space="preserve">Resumo </t>
  </si>
  <si>
    <t xml:space="preserve">ENCONTRO DE CASAIS COM CRISTO - ECC </t>
  </si>
  <si>
    <t xml:space="preserve">Totais </t>
  </si>
  <si>
    <t xml:space="preserve">Cidades </t>
  </si>
  <si>
    <t>Arquidioceses</t>
  </si>
  <si>
    <t>Engajamento em %</t>
  </si>
  <si>
    <t>Engajamento em  %</t>
  </si>
  <si>
    <t>Quantas novas Dioceses</t>
  </si>
  <si>
    <t>Quantas novas Cidades</t>
  </si>
  <si>
    <t>Quantos novos Setores</t>
  </si>
  <si>
    <t>Quantas novas Paróquias</t>
  </si>
  <si>
    <t xml:space="preserve">  </t>
  </si>
  <si>
    <t>Previsao de encontros</t>
  </si>
  <si>
    <t>Previsao de casais</t>
  </si>
  <si>
    <t xml:space="preserve">Previsão de Encontros </t>
  </si>
  <si>
    <t xml:space="preserve">Previsão de Casais </t>
  </si>
  <si>
    <t xml:space="preserve">Previsao de Encontros </t>
  </si>
  <si>
    <t xml:space="preserve">1ª. ETAPA </t>
  </si>
  <si>
    <t xml:space="preserve">ACUMULADOS </t>
  </si>
  <si>
    <t xml:space="preserve">ENCONTROS </t>
  </si>
  <si>
    <t xml:space="preserve">  Encontros </t>
  </si>
  <si>
    <t xml:space="preserve">Casais participantes </t>
  </si>
  <si>
    <t xml:space="preserve">2ª. ETAPA </t>
  </si>
  <si>
    <t xml:space="preserve">3ª. ETAPA </t>
  </si>
  <si>
    <t xml:space="preserve">Nordeste V </t>
  </si>
  <si>
    <t>Região  Leste</t>
  </si>
  <si>
    <t>Região Nordeste</t>
  </si>
  <si>
    <t>Região Norte</t>
  </si>
  <si>
    <t>Região        Sul</t>
  </si>
  <si>
    <t xml:space="preserve">1ª Etapa </t>
  </si>
  <si>
    <t xml:space="preserve">2ª  Etapa </t>
  </si>
  <si>
    <t>3ª Etapa</t>
  </si>
  <si>
    <t xml:space="preserve">SECRETARIA NACIONAL </t>
  </si>
  <si>
    <t xml:space="preserve">ENCONTRO DE CASAIS COM CRISTO </t>
  </si>
  <si>
    <t xml:space="preserve">SECRETARIA  NACIONAL </t>
  </si>
  <si>
    <t>Resumo Geral do Realizado em 2014</t>
  </si>
  <si>
    <t>1ª ETAPA</t>
  </si>
  <si>
    <t>Região Sul</t>
  </si>
  <si>
    <t>Região Centro Oeste</t>
  </si>
  <si>
    <t>Região Leste</t>
  </si>
  <si>
    <t xml:space="preserve">Estados + Distrito Federal </t>
  </si>
  <si>
    <t>Resumo Geral da Previsão para 2015</t>
  </si>
  <si>
    <t>NOVOS</t>
  </si>
  <si>
    <t xml:space="preserve">Encontros </t>
  </si>
  <si>
    <t>(Arqui)Dioceses</t>
  </si>
  <si>
    <t>Engajamento</t>
  </si>
  <si>
    <t>Total da Região</t>
  </si>
  <si>
    <t>Região    Centro Oeste</t>
  </si>
  <si>
    <t xml:space="preserve">Dom Adair José Guimarães - Assist. Eclesiástico Nacional </t>
  </si>
  <si>
    <t>Dados estatisticos referente ao ano de 2021</t>
  </si>
  <si>
    <t xml:space="preserve">Acaiaba e Eliene/ Beto e Rosana - Secretaria  Nacional </t>
  </si>
  <si>
    <t>Ate 31/12/2020</t>
  </si>
  <si>
    <t>EM 2021</t>
  </si>
  <si>
    <t>Até 31/12/2021</t>
  </si>
  <si>
    <t>ATE  31/12/2021</t>
  </si>
  <si>
    <t>ATUALIZAÇÃO DOS DADOS ESTATÍSTICOS ATÉ 2021</t>
  </si>
  <si>
    <t>ATÉ  31/12/2020</t>
  </si>
  <si>
    <t>ATÉ 31/12/2020</t>
  </si>
  <si>
    <t>ATE 31/12/2021</t>
  </si>
  <si>
    <t>Resumo Geral do Realizado em 2021</t>
  </si>
  <si>
    <t>Resumo Geral da Previsão para 2022</t>
  </si>
  <si>
    <t>PREVISAO DE IMPLANTAÇAO PARA 2022</t>
  </si>
  <si>
    <t>ENCONTROS REALIZADOS NAS TRÊS ETAPAS EM 2021</t>
  </si>
  <si>
    <t>Total de casais nas três etapas em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</si>
</sst>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_);_(* \(#,##0\);_(* &quot;-&quot;_);_(@_)"/>
  </numFmts>
  <fonts count="4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rgb="FFFFFF00"/>
      <name val="Arial"/>
      <family val="2"/>
    </font>
    <font>
      <b/>
      <sz val="16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Tahoma"/>
      <family val="2"/>
    </font>
    <font>
      <sz val="10"/>
      <name val="Calibri"/>
      <family val="2"/>
      <scheme val="minor"/>
    </font>
    <font>
      <b/>
      <sz val="9"/>
      <color rgb="FFC00000"/>
      <name val="Arial"/>
      <family val="2"/>
    </font>
    <font>
      <b/>
      <sz val="9"/>
      <color theme="4" tint="-0.24997711111789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B0F0"/>
      <name val="Arial"/>
      <family val="2"/>
    </font>
    <font>
      <b/>
      <sz val="9"/>
      <color theme="5" tint="-0.249977111117893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16" xfId="0" applyFont="1" applyBorder="1"/>
    <xf numFmtId="0" fontId="6" fillId="0" borderId="6" xfId="0" applyFont="1" applyBorder="1"/>
    <xf numFmtId="165" fontId="5" fillId="0" borderId="6" xfId="2" applyNumberFormat="1" applyFont="1" applyBorder="1"/>
    <xf numFmtId="0" fontId="3" fillId="0" borderId="0" xfId="0" applyFont="1"/>
    <xf numFmtId="0" fontId="6" fillId="0" borderId="0" xfId="0" applyFont="1"/>
    <xf numFmtId="165" fontId="3" fillId="0" borderId="0" xfId="2" applyNumberFormat="1" applyFont="1"/>
    <xf numFmtId="165" fontId="6" fillId="0" borderId="0" xfId="2" applyNumberFormat="1" applyFont="1"/>
    <xf numFmtId="0" fontId="3" fillId="4" borderId="2" xfId="0" applyFont="1" applyFill="1" applyBorder="1"/>
    <xf numFmtId="0" fontId="3" fillId="4" borderId="11" xfId="0" applyFont="1" applyFill="1" applyBorder="1"/>
    <xf numFmtId="165" fontId="3" fillId="4" borderId="8" xfId="2" applyNumberFormat="1" applyFont="1" applyFill="1" applyBorder="1"/>
    <xf numFmtId="0" fontId="3" fillId="4" borderId="7" xfId="0" applyFont="1" applyFill="1" applyBorder="1"/>
    <xf numFmtId="0" fontId="3" fillId="3" borderId="16" xfId="0" applyFont="1" applyFill="1" applyBorder="1"/>
    <xf numFmtId="0" fontId="3" fillId="3" borderId="14" xfId="0" applyFont="1" applyFill="1" applyBorder="1"/>
    <xf numFmtId="0" fontId="6" fillId="3" borderId="14" xfId="0" applyFont="1" applyFill="1" applyBorder="1"/>
    <xf numFmtId="0" fontId="7" fillId="3" borderId="14" xfId="0" applyFont="1" applyFill="1" applyBorder="1"/>
    <xf numFmtId="0" fontId="14" fillId="0" borderId="0" xfId="0" applyFont="1"/>
    <xf numFmtId="0" fontId="15" fillId="0" borderId="0" xfId="0" applyFont="1"/>
    <xf numFmtId="0" fontId="6" fillId="0" borderId="13" xfId="0" applyFont="1" applyBorder="1"/>
    <xf numFmtId="0" fontId="17" fillId="2" borderId="12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15" fontId="17" fillId="2" borderId="9" xfId="0" applyNumberFormat="1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15" fontId="17" fillId="2" borderId="20" xfId="0" applyNumberFormat="1" applyFont="1" applyFill="1" applyBorder="1" applyAlignment="1">
      <alignment horizontal="center"/>
    </xf>
    <xf numFmtId="0" fontId="18" fillId="2" borderId="5" xfId="0" applyFont="1" applyFill="1" applyBorder="1"/>
    <xf numFmtId="165" fontId="18" fillId="2" borderId="5" xfId="2" applyNumberFormat="1" applyFont="1" applyFill="1" applyBorder="1"/>
    <xf numFmtId="0" fontId="18" fillId="0" borderId="0" xfId="0" applyFont="1"/>
    <xf numFmtId="165" fontId="18" fillId="0" borderId="0" xfId="2" applyNumberFormat="1" applyFont="1"/>
    <xf numFmtId="0" fontId="17" fillId="5" borderId="12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/>
    </xf>
    <xf numFmtId="0" fontId="17" fillId="5" borderId="20" xfId="0" applyFont="1" applyFill="1" applyBorder="1" applyAlignment="1">
      <alignment horizontal="center"/>
    </xf>
    <xf numFmtId="0" fontId="18" fillId="5" borderId="5" xfId="0" applyFont="1" applyFill="1" applyBorder="1"/>
    <xf numFmtId="165" fontId="18" fillId="5" borderId="5" xfId="2" applyNumberFormat="1" applyFont="1" applyFill="1" applyBorder="1"/>
    <xf numFmtId="0" fontId="17" fillId="4" borderId="12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0" xfId="0" applyFont="1" applyFill="1" applyBorder="1" applyAlignment="1">
      <alignment horizontal="center"/>
    </xf>
    <xf numFmtId="0" fontId="18" fillId="4" borderId="5" xfId="0" applyFont="1" applyFill="1" applyBorder="1"/>
    <xf numFmtId="165" fontId="18" fillId="4" borderId="5" xfId="2" applyNumberFormat="1" applyFont="1" applyFill="1" applyBorder="1"/>
    <xf numFmtId="3" fontId="0" fillId="0" borderId="0" xfId="0" applyNumberFormat="1"/>
    <xf numFmtId="0" fontId="15" fillId="0" borderId="7" xfId="0" applyFont="1" applyBorder="1"/>
    <xf numFmtId="0" fontId="15" fillId="0" borderId="9" xfId="0" applyFont="1" applyBorder="1"/>
    <xf numFmtId="0" fontId="15" fillId="0" borderId="20" xfId="0" applyFont="1" applyBorder="1"/>
    <xf numFmtId="0" fontId="15" fillId="0" borderId="19" xfId="0" applyFont="1" applyBorder="1"/>
    <xf numFmtId="0" fontId="3" fillId="4" borderId="19" xfId="0" applyFont="1" applyFill="1" applyBorder="1"/>
    <xf numFmtId="0" fontId="23" fillId="8" borderId="0" xfId="0" applyFont="1" applyFill="1"/>
    <xf numFmtId="165" fontId="3" fillId="4" borderId="4" xfId="2" applyNumberFormat="1" applyFont="1" applyFill="1" applyBorder="1"/>
    <xf numFmtId="165" fontId="3" fillId="4" borderId="13" xfId="2" applyNumberFormat="1" applyFont="1" applyFill="1" applyBorder="1"/>
    <xf numFmtId="0" fontId="3" fillId="3" borderId="23" xfId="0" applyFont="1" applyFill="1" applyBorder="1"/>
    <xf numFmtId="165" fontId="3" fillId="3" borderId="24" xfId="2" applyNumberFormat="1" applyFont="1" applyFill="1" applyBorder="1"/>
    <xf numFmtId="0" fontId="3" fillId="3" borderId="25" xfId="0" applyFont="1" applyFill="1" applyBorder="1"/>
    <xf numFmtId="165" fontId="3" fillId="3" borderId="26" xfId="2" applyNumberFormat="1" applyFont="1" applyFill="1" applyBorder="1"/>
    <xf numFmtId="0" fontId="3" fillId="3" borderId="27" xfId="0" applyFont="1" applyFill="1" applyBorder="1"/>
    <xf numFmtId="0" fontId="3" fillId="3" borderId="10" xfId="0" applyFont="1" applyFill="1" applyBorder="1"/>
    <xf numFmtId="165" fontId="3" fillId="3" borderId="28" xfId="2" applyNumberFormat="1" applyFont="1" applyFill="1" applyBorder="1"/>
    <xf numFmtId="165" fontId="6" fillId="3" borderId="26" xfId="2" applyNumberFormat="1" applyFont="1" applyFill="1" applyBorder="1"/>
    <xf numFmtId="0" fontId="6" fillId="3" borderId="10" xfId="0" applyFont="1" applyFill="1" applyBorder="1"/>
    <xf numFmtId="165" fontId="6" fillId="3" borderId="28" xfId="2" applyNumberFormat="1" applyFont="1" applyFill="1" applyBorder="1"/>
    <xf numFmtId="0" fontId="7" fillId="3" borderId="25" xfId="0" applyFont="1" applyFill="1" applyBorder="1"/>
    <xf numFmtId="165" fontId="7" fillId="3" borderId="26" xfId="2" applyNumberFormat="1" applyFont="1" applyFill="1" applyBorder="1"/>
    <xf numFmtId="0" fontId="7" fillId="3" borderId="27" xfId="0" applyFont="1" applyFill="1" applyBorder="1"/>
    <xf numFmtId="0" fontId="7" fillId="3" borderId="10" xfId="0" applyFont="1" applyFill="1" applyBorder="1"/>
    <xf numFmtId="165" fontId="7" fillId="3" borderId="28" xfId="2" applyNumberFormat="1" applyFont="1" applyFill="1" applyBorder="1"/>
    <xf numFmtId="0" fontId="26" fillId="0" borderId="29" xfId="0" applyFont="1" applyBorder="1" applyAlignment="1">
      <alignment horizontal="center"/>
    </xf>
    <xf numFmtId="165" fontId="5" fillId="0" borderId="6" xfId="0" applyNumberFormat="1" applyFont="1" applyBorder="1"/>
    <xf numFmtId="165" fontId="5" fillId="0" borderId="0" xfId="0" applyNumberFormat="1" applyFont="1"/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22" fillId="8" borderId="19" xfId="0" applyFont="1" applyFill="1" applyBorder="1"/>
    <xf numFmtId="0" fontId="22" fillId="8" borderId="0" xfId="0" applyFont="1" applyFill="1"/>
    <xf numFmtId="0" fontId="22" fillId="8" borderId="19" xfId="0" applyFont="1" applyFill="1" applyBorder="1" applyAlignment="1">
      <alignment horizontal="center"/>
    </xf>
    <xf numFmtId="0" fontId="7" fillId="11" borderId="6" xfId="0" applyFont="1" applyFill="1" applyBorder="1"/>
    <xf numFmtId="3" fontId="7" fillId="0" borderId="6" xfId="0" applyNumberFormat="1" applyFont="1" applyBorder="1"/>
    <xf numFmtId="0" fontId="7" fillId="10" borderId="6" xfId="0" applyFont="1" applyFill="1" applyBorder="1"/>
    <xf numFmtId="166" fontId="7" fillId="0" borderId="6" xfId="1" applyNumberFormat="1" applyFont="1" applyBorder="1"/>
    <xf numFmtId="0" fontId="29" fillId="6" borderId="6" xfId="0" applyFont="1" applyFill="1" applyBorder="1"/>
    <xf numFmtId="0" fontId="29" fillId="6" borderId="30" xfId="0" applyFont="1" applyFill="1" applyBorder="1"/>
    <xf numFmtId="3" fontId="29" fillId="6" borderId="30" xfId="0" applyNumberFormat="1" applyFont="1" applyFill="1" applyBorder="1"/>
    <xf numFmtId="3" fontId="29" fillId="6" borderId="6" xfId="0" applyNumberFormat="1" applyFont="1" applyFill="1" applyBorder="1"/>
    <xf numFmtId="3" fontId="29" fillId="0" borderId="6" xfId="0" applyNumberFormat="1" applyFont="1" applyBorder="1" applyAlignment="1">
      <alignment horizontal="center"/>
    </xf>
    <xf numFmtId="3" fontId="29" fillId="0" borderId="30" xfId="0" applyNumberFormat="1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3" fontId="20" fillId="9" borderId="34" xfId="0" applyNumberFormat="1" applyFont="1" applyFill="1" applyBorder="1"/>
    <xf numFmtId="0" fontId="28" fillId="4" borderId="32" xfId="0" applyFont="1" applyFill="1" applyBorder="1" applyAlignment="1">
      <alignment horizontal="center"/>
    </xf>
    <xf numFmtId="0" fontId="28" fillId="4" borderId="33" xfId="0" applyFont="1" applyFill="1" applyBorder="1" applyAlignment="1">
      <alignment horizontal="center"/>
    </xf>
    <xf numFmtId="0" fontId="28" fillId="4" borderId="34" xfId="0" applyFont="1" applyFill="1" applyBorder="1" applyAlignment="1">
      <alignment horizontal="center"/>
    </xf>
    <xf numFmtId="165" fontId="0" fillId="0" borderId="0" xfId="0" applyNumberFormat="1"/>
    <xf numFmtId="0" fontId="26" fillId="0" borderId="35" xfId="0" applyFont="1" applyBorder="1" applyAlignment="1">
      <alignment horizontal="center"/>
    </xf>
    <xf numFmtId="3" fontId="29" fillId="0" borderId="36" xfId="0" applyNumberFormat="1" applyFont="1" applyBorder="1" applyAlignment="1">
      <alignment horizontal="center"/>
    </xf>
    <xf numFmtId="0" fontId="29" fillId="6" borderId="36" xfId="0" applyFont="1" applyFill="1" applyBorder="1"/>
    <xf numFmtId="0" fontId="29" fillId="6" borderId="37" xfId="0" applyFont="1" applyFill="1" applyBorder="1"/>
    <xf numFmtId="0" fontId="34" fillId="0" borderId="0" xfId="0" applyFont="1"/>
    <xf numFmtId="0" fontId="34" fillId="0" borderId="1" xfId="0" applyFont="1" applyBorder="1"/>
    <xf numFmtId="0" fontId="38" fillId="0" borderId="14" xfId="0" applyFont="1" applyBorder="1"/>
    <xf numFmtId="9" fontId="34" fillId="0" borderId="14" xfId="0" applyNumberFormat="1" applyFont="1" applyBorder="1"/>
    <xf numFmtId="0" fontId="34" fillId="0" borderId="15" xfId="0" applyFont="1" applyBorder="1"/>
    <xf numFmtId="0" fontId="35" fillId="0" borderId="6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4" fillId="0" borderId="6" xfId="0" applyFont="1" applyBorder="1"/>
    <xf numFmtId="3" fontId="34" fillId="0" borderId="6" xfId="2" applyNumberFormat="1" applyFont="1" applyBorder="1" applyAlignment="1">
      <alignment horizontal="center"/>
    </xf>
    <xf numFmtId="9" fontId="34" fillId="0" borderId="6" xfId="1" applyFont="1" applyBorder="1" applyAlignment="1">
      <alignment horizontal="center"/>
    </xf>
    <xf numFmtId="0" fontId="34" fillId="12" borderId="6" xfId="0" applyFont="1" applyFill="1" applyBorder="1"/>
    <xf numFmtId="3" fontId="34" fillId="12" borderId="6" xfId="2" applyNumberFormat="1" applyFont="1" applyFill="1" applyBorder="1" applyAlignment="1">
      <alignment horizontal="center"/>
    </xf>
    <xf numFmtId="9" fontId="34" fillId="12" borderId="6" xfId="1" applyFont="1" applyFill="1" applyBorder="1" applyAlignment="1">
      <alignment horizontal="center"/>
    </xf>
    <xf numFmtId="0" fontId="35" fillId="12" borderId="6" xfId="0" applyFont="1" applyFill="1" applyBorder="1" applyAlignment="1">
      <alignment horizontal="center"/>
    </xf>
    <xf numFmtId="3" fontId="35" fillId="12" borderId="6" xfId="2" applyNumberFormat="1" applyFont="1" applyFill="1" applyBorder="1" applyAlignment="1">
      <alignment horizontal="center"/>
    </xf>
    <xf numFmtId="9" fontId="35" fillId="12" borderId="6" xfId="1" applyFont="1" applyFill="1" applyBorder="1" applyAlignment="1">
      <alignment horizontal="center"/>
    </xf>
    <xf numFmtId="0" fontId="35" fillId="0" borderId="0" xfId="0" applyFont="1"/>
    <xf numFmtId="0" fontId="34" fillId="12" borderId="17" xfId="0" applyFont="1" applyFill="1" applyBorder="1"/>
    <xf numFmtId="3" fontId="34" fillId="12" borderId="17" xfId="2" applyNumberFormat="1" applyFont="1" applyFill="1" applyBorder="1" applyAlignment="1">
      <alignment horizontal="center"/>
    </xf>
    <xf numFmtId="9" fontId="34" fillId="12" borderId="17" xfId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34" fillId="13" borderId="6" xfId="1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0" fontId="5" fillId="14" borderId="6" xfId="0" applyFont="1" applyFill="1" applyBorder="1"/>
    <xf numFmtId="165" fontId="5" fillId="0" borderId="6" xfId="0" applyNumberFormat="1" applyFont="1" applyBorder="1" applyAlignment="1">
      <alignment vertical="center"/>
    </xf>
    <xf numFmtId="9" fontId="19" fillId="0" borderId="17" xfId="1" applyFont="1" applyBorder="1" applyAlignment="1">
      <alignment horizontal="center"/>
    </xf>
    <xf numFmtId="9" fontId="19" fillId="0" borderId="38" xfId="1" applyFont="1" applyBorder="1" applyAlignment="1">
      <alignment horizontal="center"/>
    </xf>
    <xf numFmtId="3" fontId="39" fillId="0" borderId="6" xfId="2" applyNumberFormat="1" applyFont="1" applyBorder="1" applyAlignment="1">
      <alignment horizontal="center"/>
    </xf>
    <xf numFmtId="3" fontId="34" fillId="0" borderId="17" xfId="2" applyNumberFormat="1" applyFont="1" applyBorder="1" applyAlignment="1">
      <alignment horizontal="center"/>
    </xf>
    <xf numFmtId="9" fontId="34" fillId="0" borderId="17" xfId="1" applyFont="1" applyBorder="1" applyAlignment="1">
      <alignment horizontal="center"/>
    </xf>
    <xf numFmtId="3" fontId="34" fillId="0" borderId="18" xfId="2" applyNumberFormat="1" applyFont="1" applyBorder="1" applyAlignment="1">
      <alignment horizontal="center"/>
    </xf>
    <xf numFmtId="9" fontId="34" fillId="0" borderId="18" xfId="1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1" fontId="39" fillId="0" borderId="6" xfId="2" applyNumberFormat="1" applyFont="1" applyBorder="1" applyAlignment="1">
      <alignment horizontal="center"/>
    </xf>
    <xf numFmtId="1" fontId="39" fillId="0" borderId="6" xfId="0" applyNumberFormat="1" applyFont="1" applyBorder="1" applyAlignment="1">
      <alignment horizontal="center"/>
    </xf>
    <xf numFmtId="9" fontId="34" fillId="13" borderId="17" xfId="1" applyFont="1" applyFill="1" applyBorder="1" applyAlignment="1">
      <alignment horizontal="center"/>
    </xf>
    <xf numFmtId="9" fontId="40" fillId="0" borderId="6" xfId="2" applyNumberFormat="1" applyFont="1" applyBorder="1" applyAlignment="1">
      <alignment horizontal="center"/>
    </xf>
    <xf numFmtId="3" fontId="34" fillId="13" borderId="17" xfId="2" applyNumberFormat="1" applyFont="1" applyFill="1" applyBorder="1" applyAlignment="1">
      <alignment horizontal="center"/>
    </xf>
    <xf numFmtId="9" fontId="39" fillId="0" borderId="6" xfId="2" applyNumberFormat="1" applyFont="1" applyBorder="1" applyAlignment="1">
      <alignment horizontal="center"/>
    </xf>
    <xf numFmtId="3" fontId="34" fillId="0" borderId="15" xfId="2" applyNumberFormat="1" applyFont="1" applyBorder="1" applyAlignment="1">
      <alignment horizontal="center"/>
    </xf>
    <xf numFmtId="3" fontId="34" fillId="12" borderId="39" xfId="2" applyNumberFormat="1" applyFont="1" applyFill="1" applyBorder="1" applyAlignment="1">
      <alignment horizontal="center"/>
    </xf>
    <xf numFmtId="1" fontId="39" fillId="0" borderId="6" xfId="2" applyNumberFormat="1" applyFont="1" applyBorder="1" applyAlignment="1">
      <alignment horizontal="right"/>
    </xf>
    <xf numFmtId="167" fontId="39" fillId="0" borderId="6" xfId="2" applyNumberFormat="1" applyFont="1" applyBorder="1" applyAlignment="1">
      <alignment horizontal="right"/>
    </xf>
    <xf numFmtId="165" fontId="5" fillId="0" borderId="15" xfId="0" applyNumberFormat="1" applyFont="1" applyBorder="1"/>
    <xf numFmtId="3" fontId="34" fillId="0" borderId="40" xfId="2" applyNumberFormat="1" applyFont="1" applyBorder="1" applyAlignment="1">
      <alignment horizontal="center"/>
    </xf>
    <xf numFmtId="9" fontId="34" fillId="0" borderId="6" xfId="2" applyNumberFormat="1" applyFont="1" applyBorder="1" applyAlignment="1">
      <alignment horizontal="center"/>
    </xf>
    <xf numFmtId="165" fontId="5" fillId="0" borderId="18" xfId="0" applyNumberFormat="1" applyFont="1" applyBorder="1"/>
    <xf numFmtId="1" fontId="39" fillId="0" borderId="6" xfId="0" applyNumberFormat="1" applyFont="1" applyBorder="1"/>
    <xf numFmtId="167" fontId="39" fillId="0" borderId="6" xfId="2" applyNumberFormat="1" applyFont="1" applyBorder="1" applyAlignment="1"/>
    <xf numFmtId="1" fontId="39" fillId="0" borderId="6" xfId="0" applyNumberFormat="1" applyFont="1" applyBorder="1" applyAlignment="1">
      <alignment horizontal="right"/>
    </xf>
    <xf numFmtId="0" fontId="0" fillId="0" borderId="6" xfId="0" applyBorder="1"/>
    <xf numFmtId="1" fontId="31" fillId="0" borderId="6" xfId="0" applyNumberFormat="1" applyFont="1" applyBorder="1" applyAlignment="1">
      <alignment horizontal="right"/>
    </xf>
    <xf numFmtId="167" fontId="31" fillId="0" borderId="6" xfId="2" applyNumberFormat="1" applyFont="1" applyBorder="1" applyAlignment="1">
      <alignment horizontal="right"/>
    </xf>
    <xf numFmtId="0" fontId="35" fillId="0" borderId="17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6" xfId="0" applyFont="1" applyBorder="1" applyAlignment="1">
      <alignment horizontal="center"/>
    </xf>
    <xf numFmtId="1" fontId="31" fillId="0" borderId="6" xfId="2" applyNumberFormat="1" applyFont="1" applyBorder="1" applyAlignment="1">
      <alignment horizontal="right"/>
    </xf>
    <xf numFmtId="3" fontId="31" fillId="0" borderId="6" xfId="2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" fontId="41" fillId="0" borderId="6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" fontId="41" fillId="0" borderId="6" xfId="2" applyNumberFormat="1" applyFont="1" applyBorder="1" applyAlignment="1">
      <alignment horizontal="right"/>
    </xf>
    <xf numFmtId="9" fontId="3" fillId="4" borderId="4" xfId="1" applyFont="1" applyFill="1" applyBorder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2" borderId="21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22" fillId="8" borderId="13" xfId="0" applyFont="1" applyFill="1" applyBorder="1" applyAlignment="1">
      <alignment horizontal="center"/>
    </xf>
    <xf numFmtId="0" fontId="22" fillId="8" borderId="11" xfId="0" applyFont="1" applyFill="1" applyBorder="1" applyAlignment="1">
      <alignment horizontal="center"/>
    </xf>
    <xf numFmtId="0" fontId="22" fillId="8" borderId="12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2" fillId="8" borderId="9" xfId="0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/>
    </xf>
    <xf numFmtId="0" fontId="24" fillId="8" borderId="0" xfId="0" applyFont="1" applyFill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10" borderId="6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left"/>
    </xf>
    <xf numFmtId="0" fontId="21" fillId="9" borderId="3" xfId="0" applyFont="1" applyFill="1" applyBorder="1" applyAlignment="1">
      <alignment horizontal="left"/>
    </xf>
    <xf numFmtId="0" fontId="21" fillId="9" borderId="41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Porcentagem" xfId="1" builtinId="5"/>
    <cellStyle name="Porcentagem 2" xfId="5" xr:uid="{00000000-0005-0000-0000-000003000000}"/>
    <cellStyle name="Vírgula" xfId="2" builtinId="3"/>
    <cellStyle name="Vírgula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DOS%20ESTATISTICOS%202021/SUL/SUL%202/ficha%202%20Resumo%20do%20Reg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2"/>
    </sheetNames>
    <sheetDataSet>
      <sheetData sheetId="0">
        <row r="17">
          <cell r="C17">
            <v>16</v>
          </cell>
        </row>
        <row r="18">
          <cell r="C18">
            <v>12</v>
          </cell>
        </row>
        <row r="19">
          <cell r="C19">
            <v>0</v>
          </cell>
        </row>
        <row r="20">
          <cell r="C20">
            <v>166</v>
          </cell>
        </row>
        <row r="21">
          <cell r="C21">
            <v>3283</v>
          </cell>
        </row>
        <row r="29">
          <cell r="C29">
            <v>13</v>
          </cell>
        </row>
        <row r="30">
          <cell r="C30">
            <v>0</v>
          </cell>
        </row>
        <row r="31">
          <cell r="C31">
            <v>42</v>
          </cell>
        </row>
        <row r="32">
          <cell r="C32">
            <v>900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B1:T45"/>
  <sheetViews>
    <sheetView showGridLines="0" zoomScale="95" zoomScaleNormal="95" workbookViewId="0">
      <pane xSplit="2" ySplit="5" topLeftCell="C36" activePane="bottomRight" state="frozen"/>
      <selection pane="topRight" activeCell="C1" sqref="C1"/>
      <selection pane="bottomLeft" activeCell="A6" sqref="A6"/>
      <selection pane="bottomRight" activeCell="B46" sqref="B46:T48"/>
    </sheetView>
  </sheetViews>
  <sheetFormatPr defaultRowHeight="15" x14ac:dyDescent="0.25"/>
  <cols>
    <col min="1" max="1" width="2.42578125" customWidth="1"/>
    <col min="2" max="2" width="13.28515625" bestFit="1" customWidth="1"/>
    <col min="3" max="3" width="7.140625" customWidth="1"/>
    <col min="4" max="4" width="7.28515625" customWidth="1"/>
    <col min="5" max="5" width="7.85546875" customWidth="1"/>
    <col min="6" max="6" width="9.42578125" customWidth="1"/>
    <col min="7" max="7" width="8.28515625" customWidth="1"/>
    <col min="8" max="8" width="7.42578125" customWidth="1"/>
    <col min="9" max="9" width="8.7109375" bestFit="1" customWidth="1"/>
    <col min="10" max="10" width="1.140625" customWidth="1"/>
    <col min="11" max="11" width="7.7109375" customWidth="1"/>
    <col min="12" max="12" width="7" customWidth="1"/>
    <col min="13" max="13" width="9.28515625" bestFit="1" customWidth="1"/>
    <col min="14" max="14" width="8.140625" bestFit="1" customWidth="1"/>
    <col min="15" max="15" width="7" bestFit="1" customWidth="1"/>
    <col min="16" max="16" width="1.5703125" customWidth="1"/>
    <col min="17" max="17" width="9.7109375" customWidth="1"/>
    <col min="18" max="18" width="9.28515625" bestFit="1" customWidth="1"/>
    <col min="19" max="19" width="8.85546875" customWidth="1"/>
    <col min="20" max="20" width="7" bestFit="1" customWidth="1"/>
  </cols>
  <sheetData>
    <row r="1" spans="2:20" x14ac:dyDescent="0.25">
      <c r="B1" s="165" t="s">
        <v>38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2:20" ht="18.75" customHeight="1" x14ac:dyDescent="0.25">
      <c r="B2" s="166" t="s">
        <v>86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2:20" ht="3" customHeight="1" x14ac:dyDescent="0.25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2:20" x14ac:dyDescent="0.25">
      <c r="B4" s="169" t="s">
        <v>64</v>
      </c>
      <c r="C4" s="171" t="s">
        <v>23</v>
      </c>
      <c r="D4" s="171"/>
      <c r="E4" s="171"/>
      <c r="F4" s="171"/>
      <c r="G4" s="171"/>
      <c r="H4" s="171"/>
      <c r="I4" s="171"/>
      <c r="J4" s="101"/>
      <c r="K4" s="173" t="s">
        <v>21</v>
      </c>
      <c r="L4" s="174"/>
      <c r="M4" s="174"/>
      <c r="N4" s="174"/>
      <c r="O4" s="175"/>
      <c r="P4" s="101"/>
      <c r="Q4" s="102" t="s">
        <v>0</v>
      </c>
      <c r="R4" s="103" t="s">
        <v>22</v>
      </c>
      <c r="S4" s="104"/>
      <c r="T4" s="105"/>
    </row>
    <row r="5" spans="2:20" x14ac:dyDescent="0.25">
      <c r="B5" s="170"/>
      <c r="C5" s="106" t="s">
        <v>12</v>
      </c>
      <c r="D5" s="106" t="s">
        <v>6</v>
      </c>
      <c r="E5" s="106" t="s">
        <v>5</v>
      </c>
      <c r="F5" s="155" t="s">
        <v>14</v>
      </c>
      <c r="G5" s="155" t="s">
        <v>10</v>
      </c>
      <c r="H5" s="155" t="s">
        <v>15</v>
      </c>
      <c r="I5" s="155" t="s">
        <v>16</v>
      </c>
      <c r="J5" s="107"/>
      <c r="K5" s="106" t="s">
        <v>5</v>
      </c>
      <c r="L5" s="106" t="s">
        <v>9</v>
      </c>
      <c r="M5" s="106" t="s">
        <v>10</v>
      </c>
      <c r="N5" s="106" t="s">
        <v>15</v>
      </c>
      <c r="O5" s="106" t="s">
        <v>16</v>
      </c>
      <c r="P5" s="107"/>
      <c r="Q5" s="106" t="s">
        <v>5</v>
      </c>
      <c r="R5" s="108" t="s">
        <v>10</v>
      </c>
      <c r="S5" s="108" t="s">
        <v>15</v>
      </c>
      <c r="T5" s="108" t="s">
        <v>16</v>
      </c>
    </row>
    <row r="6" spans="2:20" x14ac:dyDescent="0.25">
      <c r="B6" s="109" t="s">
        <v>18</v>
      </c>
      <c r="C6" s="110">
        <v>2</v>
      </c>
      <c r="D6" s="110">
        <v>11</v>
      </c>
      <c r="E6" s="110">
        <v>6</v>
      </c>
      <c r="F6" s="130">
        <v>41</v>
      </c>
      <c r="G6" s="130">
        <v>1</v>
      </c>
      <c r="H6" s="130">
        <v>19</v>
      </c>
      <c r="I6" s="147">
        <v>0.6</v>
      </c>
      <c r="J6" s="101"/>
      <c r="K6" s="110">
        <v>3</v>
      </c>
      <c r="L6" s="110">
        <v>12</v>
      </c>
      <c r="M6" s="110">
        <v>0</v>
      </c>
      <c r="N6" s="110">
        <v>0</v>
      </c>
      <c r="O6" s="111">
        <v>0.6</v>
      </c>
      <c r="P6" s="101"/>
      <c r="Q6" s="110">
        <v>2</v>
      </c>
      <c r="R6" s="110">
        <v>0</v>
      </c>
      <c r="S6" s="110">
        <v>0</v>
      </c>
      <c r="T6" s="111">
        <v>0.34</v>
      </c>
    </row>
    <row r="7" spans="2:20" x14ac:dyDescent="0.25">
      <c r="B7" s="109" t="s">
        <v>19</v>
      </c>
      <c r="C7" s="110">
        <v>2</v>
      </c>
      <c r="D7" s="110">
        <v>75</v>
      </c>
      <c r="E7" s="110">
        <v>12</v>
      </c>
      <c r="F7" s="130">
        <v>177</v>
      </c>
      <c r="G7" s="130">
        <v>18</v>
      </c>
      <c r="H7" s="130">
        <v>436</v>
      </c>
      <c r="I7" s="131">
        <v>0.61</v>
      </c>
      <c r="J7" s="101"/>
      <c r="K7" s="110">
        <v>10</v>
      </c>
      <c r="L7" s="110">
        <v>31</v>
      </c>
      <c r="M7" s="110">
        <v>0</v>
      </c>
      <c r="N7" s="110">
        <v>0</v>
      </c>
      <c r="O7" s="111">
        <v>0.76</v>
      </c>
      <c r="P7" s="101"/>
      <c r="Q7" s="110">
        <v>5</v>
      </c>
      <c r="R7" s="110">
        <v>0</v>
      </c>
      <c r="S7" s="110">
        <v>0</v>
      </c>
      <c r="T7" s="111">
        <v>0.5</v>
      </c>
    </row>
    <row r="8" spans="2:20" x14ac:dyDescent="0.25">
      <c r="B8" s="109" t="s">
        <v>32</v>
      </c>
      <c r="C8" s="130">
        <v>4</v>
      </c>
      <c r="D8" s="130">
        <v>47</v>
      </c>
      <c r="E8" s="146">
        <v>7</v>
      </c>
      <c r="F8" s="135">
        <v>74</v>
      </c>
      <c r="G8" s="135">
        <v>1</v>
      </c>
      <c r="H8" s="130">
        <v>49</v>
      </c>
      <c r="I8" s="147">
        <v>0.55000000000000004</v>
      </c>
      <c r="J8" s="101"/>
      <c r="K8" s="110">
        <v>7</v>
      </c>
      <c r="L8" s="110">
        <v>16</v>
      </c>
      <c r="M8" s="110">
        <v>0</v>
      </c>
      <c r="N8" s="110">
        <v>0</v>
      </c>
      <c r="O8" s="111">
        <v>0</v>
      </c>
      <c r="P8" s="101"/>
      <c r="Q8" s="110">
        <v>5</v>
      </c>
      <c r="R8" s="110">
        <v>0</v>
      </c>
      <c r="S8" s="110">
        <v>0</v>
      </c>
      <c r="T8" s="111">
        <v>0</v>
      </c>
    </row>
    <row r="9" spans="2:20" x14ac:dyDescent="0.25">
      <c r="B9" s="109" t="s">
        <v>20</v>
      </c>
      <c r="C9" s="135">
        <v>3</v>
      </c>
      <c r="D9" s="134">
        <v>49</v>
      </c>
      <c r="E9" s="134">
        <v>7</v>
      </c>
      <c r="F9" s="141">
        <v>84</v>
      </c>
      <c r="G9" s="110">
        <v>2</v>
      </c>
      <c r="H9" s="110">
        <v>57</v>
      </c>
      <c r="I9" s="111">
        <v>0.73</v>
      </c>
      <c r="J9" s="101"/>
      <c r="K9" s="110">
        <v>7</v>
      </c>
      <c r="L9" s="110">
        <v>19</v>
      </c>
      <c r="M9" s="110">
        <v>1</v>
      </c>
      <c r="N9" s="110">
        <v>12</v>
      </c>
      <c r="O9" s="111">
        <v>0.4</v>
      </c>
      <c r="P9" s="101"/>
      <c r="Q9" s="110">
        <v>7</v>
      </c>
      <c r="R9" s="110">
        <v>1</v>
      </c>
      <c r="S9" s="110">
        <v>35</v>
      </c>
      <c r="T9" s="111">
        <v>0.3</v>
      </c>
    </row>
    <row r="10" spans="2:20" x14ac:dyDescent="0.25">
      <c r="B10" s="119" t="s">
        <v>83</v>
      </c>
      <c r="C10" s="142">
        <f>SUM(C6:C9)</f>
        <v>11</v>
      </c>
      <c r="D10" s="142">
        <f>SUM(D6:D9)</f>
        <v>182</v>
      </c>
      <c r="E10" s="142">
        <f>SUM(E6:E9)</f>
        <v>32</v>
      </c>
      <c r="F10" s="120">
        <f t="shared" ref="F10:H10" si="0">SUM(F6:F9)</f>
        <v>376</v>
      </c>
      <c r="G10" s="120">
        <f t="shared" si="0"/>
        <v>22</v>
      </c>
      <c r="H10" s="120">
        <f t="shared" si="0"/>
        <v>561</v>
      </c>
      <c r="I10" s="121">
        <f>SUM(I6:I9)/4</f>
        <v>0.62250000000000005</v>
      </c>
      <c r="J10" s="101"/>
      <c r="K10" s="120">
        <f>SUM(K6:K9)</f>
        <v>27</v>
      </c>
      <c r="L10" s="120">
        <f>SUM(L6:L9)</f>
        <v>78</v>
      </c>
      <c r="M10" s="120">
        <f>SUM(M6:M9)</f>
        <v>1</v>
      </c>
      <c r="N10" s="120">
        <f>SUM(N6:N9)</f>
        <v>12</v>
      </c>
      <c r="O10" s="121">
        <f>SUM(O6:O9)/3</f>
        <v>0.58666666666666656</v>
      </c>
      <c r="P10" s="101"/>
      <c r="Q10" s="120">
        <f>SUM(Q6:Q9)</f>
        <v>19</v>
      </c>
      <c r="R10" s="120">
        <f>SUM(R6:R9)</f>
        <v>1</v>
      </c>
      <c r="S10" s="120">
        <f>SUM(S6:S9)</f>
        <v>35</v>
      </c>
      <c r="T10" s="121">
        <f>SUM(T6:T9)/4</f>
        <v>0.28500000000000003</v>
      </c>
    </row>
    <row r="11" spans="2:20" ht="5.25" customHeight="1" x14ac:dyDescent="0.2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2:20" x14ac:dyDescent="0.25">
      <c r="B12" s="169" t="s">
        <v>63</v>
      </c>
      <c r="C12" s="171" t="s">
        <v>23</v>
      </c>
      <c r="D12" s="171"/>
      <c r="E12" s="171"/>
      <c r="F12" s="171"/>
      <c r="G12" s="171"/>
      <c r="H12" s="171"/>
      <c r="I12" s="171"/>
      <c r="J12" s="101"/>
      <c r="K12" s="173" t="s">
        <v>21</v>
      </c>
      <c r="L12" s="174"/>
      <c r="M12" s="174"/>
      <c r="N12" s="174"/>
      <c r="O12" s="175"/>
      <c r="P12" s="101"/>
      <c r="Q12" s="172" t="s">
        <v>22</v>
      </c>
      <c r="R12" s="172"/>
      <c r="S12" s="172"/>
      <c r="T12" s="172"/>
    </row>
    <row r="13" spans="2:20" x14ac:dyDescent="0.25">
      <c r="B13" s="170"/>
      <c r="C13" s="106" t="s">
        <v>12</v>
      </c>
      <c r="D13" s="106" t="s">
        <v>6</v>
      </c>
      <c r="E13" s="106" t="s">
        <v>5</v>
      </c>
      <c r="F13" s="106" t="s">
        <v>14</v>
      </c>
      <c r="G13" s="106" t="s">
        <v>10</v>
      </c>
      <c r="H13" s="106" t="s">
        <v>15</v>
      </c>
      <c r="I13" s="106" t="s">
        <v>16</v>
      </c>
      <c r="J13" s="107"/>
      <c r="K13" s="106" t="s">
        <v>5</v>
      </c>
      <c r="L13" s="106" t="s">
        <v>9</v>
      </c>
      <c r="M13" s="106" t="s">
        <v>10</v>
      </c>
      <c r="N13" s="106" t="s">
        <v>15</v>
      </c>
      <c r="O13" s="106" t="s">
        <v>16</v>
      </c>
      <c r="P13" s="107"/>
      <c r="Q13" s="106" t="s">
        <v>5</v>
      </c>
      <c r="R13" s="108" t="s">
        <v>10</v>
      </c>
      <c r="S13" s="108" t="s">
        <v>15</v>
      </c>
      <c r="T13" s="108" t="s">
        <v>16</v>
      </c>
    </row>
    <row r="14" spans="2:20" x14ac:dyDescent="0.25">
      <c r="B14" s="109" t="s">
        <v>17</v>
      </c>
      <c r="C14" s="110">
        <v>1</v>
      </c>
      <c r="D14" s="110">
        <v>139</v>
      </c>
      <c r="E14" s="110">
        <v>9</v>
      </c>
      <c r="F14" s="110">
        <v>279</v>
      </c>
      <c r="G14" s="110">
        <v>2</v>
      </c>
      <c r="H14" s="110">
        <v>44</v>
      </c>
      <c r="I14" s="111">
        <v>0.59</v>
      </c>
      <c r="J14" s="101"/>
      <c r="K14" s="110">
        <v>9</v>
      </c>
      <c r="L14" s="110">
        <v>51</v>
      </c>
      <c r="M14" s="110">
        <v>0</v>
      </c>
      <c r="N14" s="110">
        <v>0</v>
      </c>
      <c r="O14" s="111">
        <v>0.5</v>
      </c>
      <c r="P14" s="110"/>
      <c r="Q14" s="110">
        <v>9</v>
      </c>
      <c r="R14" s="110">
        <v>2</v>
      </c>
      <c r="S14" s="110">
        <v>66</v>
      </c>
      <c r="T14" s="111">
        <v>0.4</v>
      </c>
    </row>
    <row r="15" spans="2:20" x14ac:dyDescent="0.25">
      <c r="B15" s="109" t="s">
        <v>24</v>
      </c>
      <c r="C15" s="110">
        <v>4</v>
      </c>
      <c r="D15" s="110">
        <v>447</v>
      </c>
      <c r="E15" s="110">
        <v>21</v>
      </c>
      <c r="F15" s="110">
        <v>685</v>
      </c>
      <c r="G15" s="110">
        <v>19</v>
      </c>
      <c r="H15" s="110">
        <v>349</v>
      </c>
      <c r="I15" s="111">
        <v>0.64090000000000003</v>
      </c>
      <c r="J15" s="101"/>
      <c r="K15" s="110">
        <v>21</v>
      </c>
      <c r="L15" s="110">
        <v>127</v>
      </c>
      <c r="M15" s="110">
        <v>9</v>
      </c>
      <c r="N15" s="110">
        <v>175</v>
      </c>
      <c r="O15" s="111">
        <v>0.66039999999999999</v>
      </c>
      <c r="P15" s="110"/>
      <c r="Q15" s="110">
        <v>18</v>
      </c>
      <c r="R15" s="110">
        <v>1</v>
      </c>
      <c r="S15" s="110">
        <v>47</v>
      </c>
      <c r="T15" s="111">
        <v>0.42499999999999999</v>
      </c>
    </row>
    <row r="16" spans="2:20" x14ac:dyDescent="0.25">
      <c r="B16" s="109" t="s">
        <v>25</v>
      </c>
      <c r="C16" s="110">
        <v>2</v>
      </c>
      <c r="D16" s="110">
        <v>176</v>
      </c>
      <c r="E16" s="110">
        <v>26</v>
      </c>
      <c r="F16" s="110">
        <v>325</v>
      </c>
      <c r="G16" s="110">
        <v>1</v>
      </c>
      <c r="H16" s="110">
        <v>22</v>
      </c>
      <c r="I16" s="111">
        <v>0.57269999999999999</v>
      </c>
      <c r="J16" s="101"/>
      <c r="K16" s="110">
        <v>26</v>
      </c>
      <c r="L16" s="110">
        <v>67</v>
      </c>
      <c r="M16" s="110">
        <v>1</v>
      </c>
      <c r="N16" s="110">
        <v>25</v>
      </c>
      <c r="O16" s="111">
        <v>0.58809999999999996</v>
      </c>
      <c r="P16" s="110"/>
      <c r="Q16" s="110">
        <v>24</v>
      </c>
      <c r="R16" s="110">
        <v>1</v>
      </c>
      <c r="S16" s="110">
        <v>20</v>
      </c>
      <c r="T16" s="111">
        <v>0.38</v>
      </c>
    </row>
    <row r="17" spans="2:20" x14ac:dyDescent="0.25">
      <c r="B17" s="109" t="s">
        <v>26</v>
      </c>
      <c r="C17" s="110">
        <v>1</v>
      </c>
      <c r="D17" s="110">
        <v>129</v>
      </c>
      <c r="E17" s="110">
        <v>8</v>
      </c>
      <c r="F17" s="110">
        <v>186</v>
      </c>
      <c r="G17" s="110">
        <v>6</v>
      </c>
      <c r="H17" s="110">
        <v>82</v>
      </c>
      <c r="I17" s="111">
        <v>0.49380000000000002</v>
      </c>
      <c r="J17" s="101"/>
      <c r="K17" s="110">
        <v>8</v>
      </c>
      <c r="L17" s="110">
        <v>33</v>
      </c>
      <c r="M17" s="110">
        <v>1</v>
      </c>
      <c r="N17" s="110">
        <v>20</v>
      </c>
      <c r="O17" s="111">
        <v>0.56630000000000003</v>
      </c>
      <c r="P17" s="110"/>
      <c r="Q17" s="110">
        <v>7</v>
      </c>
      <c r="R17" s="110">
        <v>0</v>
      </c>
      <c r="S17" s="110">
        <v>0</v>
      </c>
      <c r="T17" s="111">
        <v>0.35859999999999997</v>
      </c>
    </row>
    <row r="18" spans="2:20" x14ac:dyDescent="0.25">
      <c r="B18" s="109" t="s">
        <v>61</v>
      </c>
      <c r="C18" s="110">
        <v>1</v>
      </c>
      <c r="D18" s="110">
        <v>76</v>
      </c>
      <c r="E18" s="110">
        <v>9</v>
      </c>
      <c r="F18" s="110">
        <v>120</v>
      </c>
      <c r="G18" s="110">
        <v>6</v>
      </c>
      <c r="H18" s="110">
        <v>180</v>
      </c>
      <c r="I18" s="111">
        <v>0.6</v>
      </c>
      <c r="J18" s="101"/>
      <c r="K18" s="110">
        <v>8</v>
      </c>
      <c r="L18" s="110">
        <v>25</v>
      </c>
      <c r="M18" s="110">
        <v>1</v>
      </c>
      <c r="N18" s="110">
        <v>15</v>
      </c>
      <c r="O18" s="111">
        <v>0.55000000000000004</v>
      </c>
      <c r="P18" s="110"/>
      <c r="Q18" s="110">
        <v>4</v>
      </c>
      <c r="R18" s="110">
        <v>0</v>
      </c>
      <c r="S18" s="110">
        <v>0</v>
      </c>
      <c r="T18" s="111">
        <v>0.2</v>
      </c>
    </row>
    <row r="19" spans="2:20" x14ac:dyDescent="0.25">
      <c r="B19" s="112" t="s">
        <v>83</v>
      </c>
      <c r="C19" s="113">
        <f t="shared" ref="C19:H19" si="1">SUM(C14:C18)</f>
        <v>9</v>
      </c>
      <c r="D19" s="113">
        <f>SUM(D14:D18)</f>
        <v>967</v>
      </c>
      <c r="E19" s="113">
        <f t="shared" si="1"/>
        <v>73</v>
      </c>
      <c r="F19" s="113">
        <f t="shared" si="1"/>
        <v>1595</v>
      </c>
      <c r="G19" s="113">
        <f t="shared" si="1"/>
        <v>34</v>
      </c>
      <c r="H19" s="113">
        <f t="shared" si="1"/>
        <v>677</v>
      </c>
      <c r="I19" s="114">
        <f>SUM(I14:I18)/5</f>
        <v>0.57948</v>
      </c>
      <c r="J19" s="101"/>
      <c r="K19" s="113">
        <f>SUM(K14:K18)</f>
        <v>72</v>
      </c>
      <c r="L19" s="113">
        <f>SUM(L14:L18)</f>
        <v>303</v>
      </c>
      <c r="M19" s="113">
        <f>SUM(M14:M18)</f>
        <v>12</v>
      </c>
      <c r="N19" s="113">
        <f>SUM(N14:N18)</f>
        <v>235</v>
      </c>
      <c r="O19" s="114">
        <f>SUM(O14:O18)/5</f>
        <v>0.57295999999999991</v>
      </c>
      <c r="P19" s="101"/>
      <c r="Q19" s="113">
        <f>SUM(Q14:Q18)</f>
        <v>62</v>
      </c>
      <c r="R19" s="113">
        <f>SUM(R14:R18)</f>
        <v>4</v>
      </c>
      <c r="S19" s="113">
        <f>SUM(S14:S18)</f>
        <v>133</v>
      </c>
      <c r="T19" s="114">
        <f>SUM(T14:T18)/5</f>
        <v>0.35272000000000003</v>
      </c>
    </row>
    <row r="20" spans="2:20" ht="5.25" customHeight="1" x14ac:dyDescent="0.25"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2:20" x14ac:dyDescent="0.25">
      <c r="B21" s="169" t="s">
        <v>62</v>
      </c>
      <c r="C21" s="171" t="s">
        <v>23</v>
      </c>
      <c r="D21" s="171"/>
      <c r="E21" s="171"/>
      <c r="F21" s="171"/>
      <c r="G21" s="171"/>
      <c r="H21" s="171"/>
      <c r="I21" s="171"/>
      <c r="J21" s="101"/>
      <c r="K21" s="173" t="s">
        <v>21</v>
      </c>
      <c r="L21" s="174"/>
      <c r="M21" s="174"/>
      <c r="N21" s="174"/>
      <c r="O21" s="175"/>
      <c r="P21" s="101"/>
      <c r="Q21" s="172" t="s">
        <v>22</v>
      </c>
      <c r="R21" s="172"/>
      <c r="S21" s="172"/>
      <c r="T21" s="172"/>
    </row>
    <row r="22" spans="2:20" x14ac:dyDescent="0.25">
      <c r="B22" s="170"/>
      <c r="C22" s="106" t="s">
        <v>12</v>
      </c>
      <c r="D22" s="106" t="s">
        <v>6</v>
      </c>
      <c r="E22" s="106" t="s">
        <v>5</v>
      </c>
      <c r="F22" s="106" t="s">
        <v>14</v>
      </c>
      <c r="G22" s="106" t="s">
        <v>10</v>
      </c>
      <c r="H22" s="106" t="s">
        <v>15</v>
      </c>
      <c r="I22" s="106" t="s">
        <v>16</v>
      </c>
      <c r="J22" s="107"/>
      <c r="K22" s="106" t="s">
        <v>5</v>
      </c>
      <c r="L22" s="106" t="s">
        <v>9</v>
      </c>
      <c r="M22" s="106" t="s">
        <v>10</v>
      </c>
      <c r="N22" s="106" t="s">
        <v>15</v>
      </c>
      <c r="O22" s="106" t="s">
        <v>16</v>
      </c>
      <c r="P22" s="107"/>
      <c r="Q22" s="106" t="s">
        <v>5</v>
      </c>
      <c r="R22" s="108" t="s">
        <v>10</v>
      </c>
      <c r="S22" s="108" t="s">
        <v>15</v>
      </c>
      <c r="T22" s="108" t="s">
        <v>16</v>
      </c>
    </row>
    <row r="23" spans="2:20" x14ac:dyDescent="0.25">
      <c r="B23" s="109" t="s">
        <v>27</v>
      </c>
      <c r="C23" s="110">
        <v>1</v>
      </c>
      <c r="D23" s="110">
        <v>70</v>
      </c>
      <c r="E23" s="110">
        <v>18</v>
      </c>
      <c r="F23" s="110">
        <v>312</v>
      </c>
      <c r="G23" s="110">
        <v>5</v>
      </c>
      <c r="H23" s="110">
        <v>72</v>
      </c>
      <c r="I23" s="111">
        <v>0.7</v>
      </c>
      <c r="J23" s="101"/>
      <c r="K23" s="110">
        <v>18</v>
      </c>
      <c r="L23" s="110">
        <v>43</v>
      </c>
      <c r="M23" s="110">
        <v>2</v>
      </c>
      <c r="N23" s="110">
        <v>20</v>
      </c>
      <c r="O23" s="111">
        <v>0.65</v>
      </c>
      <c r="P23" s="110"/>
      <c r="Q23" s="110">
        <v>18</v>
      </c>
      <c r="R23" s="110">
        <v>1</v>
      </c>
      <c r="S23" s="110">
        <v>25</v>
      </c>
      <c r="T23" s="111">
        <v>0.4</v>
      </c>
    </row>
    <row r="24" spans="2:20" x14ac:dyDescent="0.25">
      <c r="B24" s="109" t="s">
        <v>28</v>
      </c>
      <c r="C24" s="110">
        <v>2</v>
      </c>
      <c r="D24" s="110">
        <v>451</v>
      </c>
      <c r="E24" s="110">
        <v>31</v>
      </c>
      <c r="F24" s="110">
        <v>737</v>
      </c>
      <c r="G24" s="110">
        <v>2</v>
      </c>
      <c r="H24" s="110">
        <v>42</v>
      </c>
      <c r="I24" s="123">
        <v>0.53190000000000004</v>
      </c>
      <c r="J24" s="101"/>
      <c r="K24" s="110">
        <v>24</v>
      </c>
      <c r="L24" s="110">
        <v>171</v>
      </c>
      <c r="M24" s="110">
        <v>0</v>
      </c>
      <c r="N24" s="110">
        <v>0</v>
      </c>
      <c r="O24" s="123">
        <v>0.51070000000000004</v>
      </c>
      <c r="P24" s="110"/>
      <c r="Q24" s="110">
        <v>24</v>
      </c>
      <c r="R24" s="110">
        <v>0</v>
      </c>
      <c r="S24" s="110">
        <v>0</v>
      </c>
      <c r="T24" s="123">
        <v>0.42359999999999998</v>
      </c>
    </row>
    <row r="25" spans="2:20" x14ac:dyDescent="0.25">
      <c r="B25" s="112" t="s">
        <v>83</v>
      </c>
      <c r="C25" s="113">
        <f t="shared" ref="C25:H25" si="2">SUM(C23:C24)</f>
        <v>3</v>
      </c>
      <c r="D25" s="113">
        <f>SUM(D23:D24)</f>
        <v>521</v>
      </c>
      <c r="E25" s="113">
        <f t="shared" si="2"/>
        <v>49</v>
      </c>
      <c r="F25" s="113">
        <f t="shared" si="2"/>
        <v>1049</v>
      </c>
      <c r="G25" s="113">
        <f t="shared" si="2"/>
        <v>7</v>
      </c>
      <c r="H25" s="113">
        <f t="shared" si="2"/>
        <v>114</v>
      </c>
      <c r="I25" s="114">
        <f>SUM(I23:I24)/2</f>
        <v>0.61595</v>
      </c>
      <c r="J25" s="101"/>
      <c r="K25" s="113">
        <f>SUM(K23:K24)</f>
        <v>42</v>
      </c>
      <c r="L25" s="113">
        <f>SUM(L23:L24)</f>
        <v>214</v>
      </c>
      <c r="M25" s="113">
        <f>SUM(M23:M24)</f>
        <v>2</v>
      </c>
      <c r="N25" s="113">
        <f>SUM(N23:N24)</f>
        <v>20</v>
      </c>
      <c r="O25" s="114">
        <f>SUM(O20:O24)/2</f>
        <v>0.58035000000000003</v>
      </c>
      <c r="P25" s="101"/>
      <c r="Q25" s="113">
        <f>SUM(Q23:Q24)</f>
        <v>42</v>
      </c>
      <c r="R25" s="113">
        <f>SUM(R23:R24)</f>
        <v>1</v>
      </c>
      <c r="S25" s="113">
        <f>SUM(S23:S24)</f>
        <v>25</v>
      </c>
      <c r="T25" s="114">
        <f>SUM(T20:T24)/2</f>
        <v>0.4118</v>
      </c>
    </row>
    <row r="26" spans="2:20" ht="6.75" customHeight="1" x14ac:dyDescent="0.25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2:20" x14ac:dyDescent="0.25">
      <c r="B27" s="169" t="s">
        <v>84</v>
      </c>
      <c r="C27" s="171" t="s">
        <v>23</v>
      </c>
      <c r="D27" s="171"/>
      <c r="E27" s="171"/>
      <c r="F27" s="171"/>
      <c r="G27" s="171"/>
      <c r="H27" s="171"/>
      <c r="I27" s="171"/>
      <c r="J27" s="101"/>
      <c r="K27" s="173" t="s">
        <v>21</v>
      </c>
      <c r="L27" s="174"/>
      <c r="M27" s="174"/>
      <c r="N27" s="174"/>
      <c r="O27" s="175"/>
      <c r="P27" s="101"/>
      <c r="Q27" s="172" t="s">
        <v>22</v>
      </c>
      <c r="R27" s="172"/>
      <c r="S27" s="172"/>
      <c r="T27" s="172"/>
    </row>
    <row r="28" spans="2:20" x14ac:dyDescent="0.25">
      <c r="B28" s="170"/>
      <c r="C28" s="106" t="s">
        <v>12</v>
      </c>
      <c r="D28" s="106" t="s">
        <v>6</v>
      </c>
      <c r="E28" s="106" t="s">
        <v>5</v>
      </c>
      <c r="F28" s="106" t="s">
        <v>14</v>
      </c>
      <c r="G28" s="106" t="s">
        <v>10</v>
      </c>
      <c r="H28" s="106" t="s">
        <v>15</v>
      </c>
      <c r="I28" s="106" t="s">
        <v>16</v>
      </c>
      <c r="J28" s="107"/>
      <c r="K28" s="106" t="s">
        <v>5</v>
      </c>
      <c r="L28" s="106" t="s">
        <v>9</v>
      </c>
      <c r="M28" s="106" t="s">
        <v>10</v>
      </c>
      <c r="N28" s="106" t="s">
        <v>15</v>
      </c>
      <c r="O28" s="106" t="s">
        <v>16</v>
      </c>
      <c r="P28" s="107"/>
      <c r="Q28" s="106" t="s">
        <v>5</v>
      </c>
      <c r="R28" s="108" t="s">
        <v>10</v>
      </c>
      <c r="S28" s="108" t="s">
        <v>15</v>
      </c>
      <c r="T28" s="108" t="s">
        <v>16</v>
      </c>
    </row>
    <row r="29" spans="2:20" x14ac:dyDescent="0.25">
      <c r="B29" s="109" t="s">
        <v>29</v>
      </c>
      <c r="C29" s="110">
        <v>2</v>
      </c>
      <c r="D29" s="130">
        <v>134</v>
      </c>
      <c r="E29" s="130">
        <v>15</v>
      </c>
      <c r="F29" s="130">
        <v>315</v>
      </c>
      <c r="G29" s="130">
        <v>0</v>
      </c>
      <c r="H29" s="130">
        <v>0</v>
      </c>
      <c r="I29" s="137">
        <v>0.74099999999999999</v>
      </c>
      <c r="J29" s="101"/>
      <c r="K29" s="139">
        <v>14</v>
      </c>
      <c r="L29" s="139">
        <v>61</v>
      </c>
      <c r="M29" s="139">
        <v>0</v>
      </c>
      <c r="N29" s="139">
        <v>0</v>
      </c>
      <c r="O29" s="123">
        <v>0.72599999999999998</v>
      </c>
      <c r="P29" s="110"/>
      <c r="Q29" s="139">
        <v>13</v>
      </c>
      <c r="R29" s="139">
        <v>0</v>
      </c>
      <c r="S29" s="139">
        <v>0</v>
      </c>
      <c r="T29" s="137">
        <v>0.4</v>
      </c>
    </row>
    <row r="30" spans="2:20" x14ac:dyDescent="0.25">
      <c r="B30" s="109" t="s">
        <v>30</v>
      </c>
      <c r="C30" s="110">
        <v>1</v>
      </c>
      <c r="D30" s="134">
        <v>24</v>
      </c>
      <c r="E30" s="134">
        <v>7</v>
      </c>
      <c r="F30" s="135">
        <v>55</v>
      </c>
      <c r="G30" s="135">
        <v>1</v>
      </c>
      <c r="H30" s="129">
        <v>38</v>
      </c>
      <c r="I30" s="138">
        <v>0.71</v>
      </c>
      <c r="J30" s="101"/>
      <c r="K30" s="135">
        <v>5</v>
      </c>
      <c r="L30" s="135">
        <v>6</v>
      </c>
      <c r="M30" s="135">
        <v>0</v>
      </c>
      <c r="N30" s="135">
        <v>0</v>
      </c>
      <c r="O30" s="138">
        <v>0.67</v>
      </c>
      <c r="P30" s="110"/>
      <c r="Q30" s="136">
        <v>3</v>
      </c>
      <c r="R30" s="135">
        <v>0</v>
      </c>
      <c r="S30" s="135">
        <v>0</v>
      </c>
      <c r="T30" s="140">
        <v>0.69</v>
      </c>
    </row>
    <row r="31" spans="2:20" x14ac:dyDescent="0.25">
      <c r="B31" s="109" t="s">
        <v>31</v>
      </c>
      <c r="C31" s="110">
        <v>2</v>
      </c>
      <c r="D31" s="132">
        <v>50</v>
      </c>
      <c r="E31" s="132">
        <v>8</v>
      </c>
      <c r="F31" s="132">
        <v>72</v>
      </c>
      <c r="G31" s="132">
        <v>1</v>
      </c>
      <c r="H31" s="132">
        <v>23</v>
      </c>
      <c r="I31" s="133">
        <v>0.6</v>
      </c>
      <c r="J31" s="101"/>
      <c r="K31" s="110">
        <v>5</v>
      </c>
      <c r="L31" s="110">
        <v>18</v>
      </c>
      <c r="M31" s="110">
        <v>0</v>
      </c>
      <c r="N31" s="110">
        <v>0</v>
      </c>
      <c r="O31" s="111">
        <v>0</v>
      </c>
      <c r="P31" s="110"/>
      <c r="Q31" s="110">
        <v>5</v>
      </c>
      <c r="R31" s="110">
        <v>0</v>
      </c>
      <c r="S31" s="110">
        <v>0</v>
      </c>
      <c r="T31" s="111">
        <v>0</v>
      </c>
    </row>
    <row r="32" spans="2:20" x14ac:dyDescent="0.25">
      <c r="B32" s="112" t="s">
        <v>83</v>
      </c>
      <c r="C32" s="113">
        <f t="shared" ref="C32:H32" si="3">SUM(C29:C31)</f>
        <v>5</v>
      </c>
      <c r="D32" s="113">
        <f>SUM(D29:D31)</f>
        <v>208</v>
      </c>
      <c r="E32" s="113">
        <f t="shared" si="3"/>
        <v>30</v>
      </c>
      <c r="F32" s="113">
        <f t="shared" si="3"/>
        <v>442</v>
      </c>
      <c r="G32" s="113">
        <f t="shared" si="3"/>
        <v>2</v>
      </c>
      <c r="H32" s="113">
        <f t="shared" si="3"/>
        <v>61</v>
      </c>
      <c r="I32" s="114">
        <f>SUM(I29:I31)/3</f>
        <v>0.68366666666666676</v>
      </c>
      <c r="J32" s="101"/>
      <c r="K32" s="113">
        <f>SUM(K29:K31)</f>
        <v>24</v>
      </c>
      <c r="L32" s="113">
        <f>SUM(L29:L31)</f>
        <v>85</v>
      </c>
      <c r="M32" s="113">
        <f>SUM(M29:M31)</f>
        <v>0</v>
      </c>
      <c r="N32" s="113">
        <f>SUM(N29:N31)</f>
        <v>0</v>
      </c>
      <c r="O32" s="114">
        <f>SUM(O29:O31)/2</f>
        <v>0.69799999999999995</v>
      </c>
      <c r="P32" s="101"/>
      <c r="Q32" s="113">
        <f>SUM(Q29:Q31)</f>
        <v>21</v>
      </c>
      <c r="R32" s="113">
        <f>SUM(R29:R31)</f>
        <v>0</v>
      </c>
      <c r="S32" s="113">
        <f>SUM(S29:S31)</f>
        <v>0</v>
      </c>
      <c r="T32" s="114">
        <f>SUM(T29:T31)/3</f>
        <v>0.36333333333333329</v>
      </c>
    </row>
    <row r="33" spans="2:20" ht="7.5" customHeight="1" x14ac:dyDescent="0.25"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</row>
    <row r="34" spans="2:20" ht="15" customHeight="1" x14ac:dyDescent="0.25">
      <c r="B34" s="169" t="s">
        <v>65</v>
      </c>
      <c r="C34" s="171" t="s">
        <v>23</v>
      </c>
      <c r="D34" s="171"/>
      <c r="E34" s="171"/>
      <c r="F34" s="171"/>
      <c r="G34" s="171"/>
      <c r="H34" s="171"/>
      <c r="I34" s="171"/>
      <c r="J34" s="101"/>
      <c r="K34" s="173" t="s">
        <v>21</v>
      </c>
      <c r="L34" s="174"/>
      <c r="M34" s="174"/>
      <c r="N34" s="174"/>
      <c r="O34" s="175"/>
      <c r="P34" s="101"/>
      <c r="Q34" s="172" t="s">
        <v>22</v>
      </c>
      <c r="R34" s="172"/>
      <c r="S34" s="172"/>
      <c r="T34" s="172"/>
    </row>
    <row r="35" spans="2:20" ht="15" customHeight="1" x14ac:dyDescent="0.25">
      <c r="B35" s="170"/>
      <c r="C35" s="106" t="s">
        <v>12</v>
      </c>
      <c r="D35" s="106" t="s">
        <v>6</v>
      </c>
      <c r="E35" s="106" t="s">
        <v>5</v>
      </c>
      <c r="F35" s="106" t="s">
        <v>14</v>
      </c>
      <c r="G35" s="106" t="s">
        <v>10</v>
      </c>
      <c r="H35" s="106" t="s">
        <v>15</v>
      </c>
      <c r="I35" s="106" t="s">
        <v>16</v>
      </c>
      <c r="J35" s="107"/>
      <c r="K35" s="106" t="s">
        <v>5</v>
      </c>
      <c r="L35" s="106" t="s">
        <v>9</v>
      </c>
      <c r="M35" s="106" t="s">
        <v>10</v>
      </c>
      <c r="N35" s="106" t="s">
        <v>15</v>
      </c>
      <c r="O35" s="106" t="s">
        <v>16</v>
      </c>
      <c r="P35" s="107"/>
      <c r="Q35" s="106" t="s">
        <v>5</v>
      </c>
      <c r="R35" s="108" t="s">
        <v>10</v>
      </c>
      <c r="S35" s="108" t="s">
        <v>15</v>
      </c>
      <c r="T35" s="108" t="s">
        <v>16</v>
      </c>
    </row>
    <row r="36" spans="2:20" x14ac:dyDescent="0.25">
      <c r="B36" s="109" t="s">
        <v>33</v>
      </c>
      <c r="C36" s="110">
        <v>1</v>
      </c>
      <c r="D36" s="156">
        <v>273</v>
      </c>
      <c r="E36" s="130">
        <v>42</v>
      </c>
      <c r="F36" s="156">
        <v>838</v>
      </c>
      <c r="G36" s="157">
        <v>19</v>
      </c>
      <c r="H36" s="157">
        <v>379</v>
      </c>
      <c r="I36" s="147">
        <v>0.38</v>
      </c>
      <c r="J36" s="101"/>
      <c r="K36" s="130">
        <v>40</v>
      </c>
      <c r="L36" s="130">
        <v>179</v>
      </c>
      <c r="M36" s="130">
        <v>1</v>
      </c>
      <c r="N36" s="130">
        <v>14</v>
      </c>
      <c r="O36" s="131">
        <v>0.35870000000000002</v>
      </c>
      <c r="P36" s="101"/>
      <c r="Q36" s="130">
        <v>39</v>
      </c>
      <c r="R36" s="130">
        <v>4</v>
      </c>
      <c r="S36" s="130">
        <v>62</v>
      </c>
      <c r="T36" s="131">
        <v>0.2369</v>
      </c>
    </row>
    <row r="37" spans="2:20" x14ac:dyDescent="0.25">
      <c r="B37" s="109" t="s">
        <v>34</v>
      </c>
      <c r="C37" s="110">
        <v>1</v>
      </c>
      <c r="D37" s="134">
        <v>146</v>
      </c>
      <c r="E37" s="134">
        <v>14</v>
      </c>
      <c r="F37" s="135">
        <v>258</v>
      </c>
      <c r="G37" s="135">
        <v>1</v>
      </c>
      <c r="H37" s="135">
        <v>13</v>
      </c>
      <c r="I37" s="147">
        <v>0.48099999999999998</v>
      </c>
      <c r="J37" s="101"/>
      <c r="K37" s="135">
        <v>14</v>
      </c>
      <c r="L37" s="135">
        <v>48</v>
      </c>
      <c r="M37" s="135">
        <v>0</v>
      </c>
      <c r="N37" s="136">
        <v>0</v>
      </c>
      <c r="O37" s="147">
        <v>0.378</v>
      </c>
      <c r="P37" s="101"/>
      <c r="Q37" s="136">
        <v>13</v>
      </c>
      <c r="R37" s="135">
        <v>0</v>
      </c>
      <c r="S37" s="135">
        <v>0</v>
      </c>
      <c r="T37" s="147">
        <v>0.16200000000000001</v>
      </c>
    </row>
    <row r="38" spans="2:20" x14ac:dyDescent="0.25">
      <c r="B38" s="109" t="s">
        <v>35</v>
      </c>
      <c r="C38" s="110">
        <v>1</v>
      </c>
      <c r="D38" s="132">
        <v>88</v>
      </c>
      <c r="E38" s="132">
        <v>13</v>
      </c>
      <c r="F38" s="132">
        <v>178</v>
      </c>
      <c r="G38" s="132">
        <v>3</v>
      </c>
      <c r="H38" s="132">
        <v>88</v>
      </c>
      <c r="I38" s="133">
        <v>0.6</v>
      </c>
      <c r="J38" s="101"/>
      <c r="K38" s="110">
        <v>11</v>
      </c>
      <c r="L38" s="110">
        <v>50</v>
      </c>
      <c r="M38" s="110">
        <v>0</v>
      </c>
      <c r="N38" s="110">
        <v>0</v>
      </c>
      <c r="O38" s="147">
        <v>0.42</v>
      </c>
      <c r="P38" s="101"/>
      <c r="Q38" s="110">
        <v>10</v>
      </c>
      <c r="R38" s="110">
        <v>1</v>
      </c>
      <c r="S38" s="110">
        <v>21</v>
      </c>
      <c r="T38" s="111">
        <v>0.7</v>
      </c>
    </row>
    <row r="39" spans="2:20" x14ac:dyDescent="0.25">
      <c r="B39" s="109" t="s">
        <v>36</v>
      </c>
      <c r="C39" s="110">
        <v>1</v>
      </c>
      <c r="D39" s="110">
        <v>45</v>
      </c>
      <c r="E39" s="110">
        <v>4</v>
      </c>
      <c r="F39" s="110">
        <v>52</v>
      </c>
      <c r="G39" s="110">
        <v>0</v>
      </c>
      <c r="H39" s="110">
        <v>0</v>
      </c>
      <c r="I39" s="111">
        <v>0.39</v>
      </c>
      <c r="J39" s="101"/>
      <c r="K39" s="110">
        <v>3</v>
      </c>
      <c r="L39" s="110">
        <v>12</v>
      </c>
      <c r="M39" s="110">
        <v>1</v>
      </c>
      <c r="N39" s="110">
        <v>17</v>
      </c>
      <c r="O39" s="111">
        <v>0.44</v>
      </c>
      <c r="P39" s="101"/>
      <c r="Q39" s="110">
        <v>3</v>
      </c>
      <c r="R39" s="110">
        <v>0</v>
      </c>
      <c r="S39" s="110">
        <v>0</v>
      </c>
      <c r="T39" s="111">
        <v>0.47</v>
      </c>
    </row>
    <row r="40" spans="2:20" x14ac:dyDescent="0.25">
      <c r="B40" s="112" t="s">
        <v>83</v>
      </c>
      <c r="C40" s="113">
        <f t="shared" ref="C40:H40" si="4">SUM(C36:C39)</f>
        <v>4</v>
      </c>
      <c r="D40" s="113">
        <f>SUM(D36:D39)</f>
        <v>552</v>
      </c>
      <c r="E40" s="113">
        <f t="shared" si="4"/>
        <v>73</v>
      </c>
      <c r="F40" s="113">
        <f t="shared" si="4"/>
        <v>1326</v>
      </c>
      <c r="G40" s="113">
        <f t="shared" si="4"/>
        <v>23</v>
      </c>
      <c r="H40" s="113">
        <f t="shared" si="4"/>
        <v>480</v>
      </c>
      <c r="I40" s="114">
        <f>SUM(I36:I39)/4</f>
        <v>0.46274999999999999</v>
      </c>
      <c r="J40" s="101"/>
      <c r="K40" s="113">
        <f>SUM(K36:K39)</f>
        <v>68</v>
      </c>
      <c r="L40" s="113">
        <f>SUM(L36:L39)</f>
        <v>289</v>
      </c>
      <c r="M40" s="113">
        <f>SUM(M36:M39)</f>
        <v>2</v>
      </c>
      <c r="N40" s="113">
        <f>SUM(N36:N39)</f>
        <v>31</v>
      </c>
      <c r="O40" s="114">
        <f>SUM(O36:O39)/4</f>
        <v>0.399175</v>
      </c>
      <c r="P40" s="101"/>
      <c r="Q40" s="113">
        <f>SUM(Q36:Q39)</f>
        <v>65</v>
      </c>
      <c r="R40" s="113">
        <f>SUM(R36:R39)</f>
        <v>5</v>
      </c>
      <c r="S40" s="113">
        <f>SUM(S36:S39)</f>
        <v>83</v>
      </c>
      <c r="T40" s="114">
        <f>SUM(T36:T39)/4</f>
        <v>0.39222499999999999</v>
      </c>
    </row>
    <row r="41" spans="2:20" ht="7.5" customHeight="1" x14ac:dyDescent="0.25"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</row>
    <row r="42" spans="2:20" ht="15.75" customHeight="1" x14ac:dyDescent="0.25">
      <c r="B42" s="167" t="s">
        <v>37</v>
      </c>
      <c r="C42" s="171" t="s">
        <v>23</v>
      </c>
      <c r="D42" s="171"/>
      <c r="E42" s="171"/>
      <c r="F42" s="171"/>
      <c r="G42" s="171"/>
      <c r="H42" s="171"/>
      <c r="I42" s="171"/>
      <c r="J42" s="101"/>
      <c r="K42" s="173" t="s">
        <v>21</v>
      </c>
      <c r="L42" s="174"/>
      <c r="M42" s="174"/>
      <c r="N42" s="174"/>
      <c r="O42" s="175"/>
      <c r="P42" s="101"/>
      <c r="Q42" s="172" t="s">
        <v>22</v>
      </c>
      <c r="R42" s="172"/>
      <c r="S42" s="172"/>
      <c r="T42" s="172"/>
    </row>
    <row r="43" spans="2:20" x14ac:dyDescent="0.25">
      <c r="B43" s="168"/>
      <c r="C43" s="106" t="s">
        <v>12</v>
      </c>
      <c r="D43" s="106" t="s">
        <v>6</v>
      </c>
      <c r="E43" s="106" t="s">
        <v>5</v>
      </c>
      <c r="F43" s="106" t="s">
        <v>14</v>
      </c>
      <c r="G43" s="106" t="s">
        <v>10</v>
      </c>
      <c r="H43" s="106" t="s">
        <v>15</v>
      </c>
      <c r="I43" s="106" t="s">
        <v>16</v>
      </c>
      <c r="J43" s="107"/>
      <c r="K43" s="106" t="s">
        <v>5</v>
      </c>
      <c r="L43" s="106" t="s">
        <v>9</v>
      </c>
      <c r="M43" s="106" t="s">
        <v>10</v>
      </c>
      <c r="N43" s="106" t="s">
        <v>15</v>
      </c>
      <c r="O43" s="106" t="s">
        <v>16</v>
      </c>
      <c r="P43" s="107"/>
      <c r="Q43" s="106" t="s">
        <v>5</v>
      </c>
      <c r="R43" s="108" t="s">
        <v>10</v>
      </c>
      <c r="S43" s="108" t="s">
        <v>15</v>
      </c>
      <c r="T43" s="108" t="s">
        <v>16</v>
      </c>
    </row>
    <row r="44" spans="2:20" x14ac:dyDescent="0.25">
      <c r="B44" s="115" t="s">
        <v>39</v>
      </c>
      <c r="C44" s="116">
        <f>SUM(C40,C32,C25,C19,C10)</f>
        <v>32</v>
      </c>
      <c r="D44" s="116">
        <f>SUM(D40,D32,D25,D19,D10)</f>
        <v>2430</v>
      </c>
      <c r="E44" s="116">
        <f t="shared" ref="E44:H44" si="5">SUM(E40,E32,E25,E19,E10)</f>
        <v>257</v>
      </c>
      <c r="F44" s="116">
        <f t="shared" si="5"/>
        <v>4788</v>
      </c>
      <c r="G44" s="116">
        <f t="shared" si="5"/>
        <v>88</v>
      </c>
      <c r="H44" s="116">
        <f t="shared" si="5"/>
        <v>1893</v>
      </c>
      <c r="I44" s="117">
        <f>SUM(I10,I19,I25,I32,I40)/5</f>
        <v>0.59286933333333336</v>
      </c>
      <c r="J44" s="118"/>
      <c r="K44" s="116">
        <f>SUM(K40,K32,K25,K19,K10)</f>
        <v>233</v>
      </c>
      <c r="L44" s="116">
        <f t="shared" ref="L44:N44" si="6">SUM(L40,L32,L25,L19,L10)</f>
        <v>969</v>
      </c>
      <c r="M44" s="116">
        <f t="shared" si="6"/>
        <v>17</v>
      </c>
      <c r="N44" s="116">
        <f t="shared" si="6"/>
        <v>298</v>
      </c>
      <c r="O44" s="117">
        <f>SUM(O10,O19,O25,O32,O40)/5</f>
        <v>0.56743033333333337</v>
      </c>
      <c r="P44" s="118"/>
      <c r="Q44" s="116">
        <f>SUM(Q40,Q32,Q25,Q19,Q10)</f>
        <v>209</v>
      </c>
      <c r="R44" s="116">
        <f t="shared" ref="R44:S44" si="7">SUM(R40,R32,R25,R19,R10)</f>
        <v>11</v>
      </c>
      <c r="S44" s="116">
        <f t="shared" si="7"/>
        <v>276</v>
      </c>
      <c r="T44" s="117">
        <f>SUM(T10,T19,T25,T32,T40)/5</f>
        <v>0.36101566666666668</v>
      </c>
    </row>
    <row r="45" spans="2:20" x14ac:dyDescent="0.25">
      <c r="N45" s="96"/>
    </row>
  </sheetData>
  <mergeCells count="25">
    <mergeCell ref="Q42:T42"/>
    <mergeCell ref="K4:O4"/>
    <mergeCell ref="C4:I4"/>
    <mergeCell ref="C12:I12"/>
    <mergeCell ref="C21:I21"/>
    <mergeCell ref="C27:I27"/>
    <mergeCell ref="C42:I42"/>
    <mergeCell ref="K42:O42"/>
    <mergeCell ref="K34:O34"/>
    <mergeCell ref="B1:T1"/>
    <mergeCell ref="B2:T2"/>
    <mergeCell ref="B42:B43"/>
    <mergeCell ref="B34:B35"/>
    <mergeCell ref="B27:B28"/>
    <mergeCell ref="B21:B22"/>
    <mergeCell ref="B12:B13"/>
    <mergeCell ref="B4:B5"/>
    <mergeCell ref="C34:I34"/>
    <mergeCell ref="Q12:T12"/>
    <mergeCell ref="Q21:T21"/>
    <mergeCell ref="Q27:T27"/>
    <mergeCell ref="Q34:T34"/>
    <mergeCell ref="K12:O12"/>
    <mergeCell ref="K21:O21"/>
    <mergeCell ref="K27:O2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9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E29"/>
  <sheetViews>
    <sheetView showGridLines="0" topLeftCell="A10" zoomScale="90" zoomScaleNormal="90" workbookViewId="0">
      <selection activeCell="E23" sqref="E23"/>
    </sheetView>
  </sheetViews>
  <sheetFormatPr defaultRowHeight="15" x14ac:dyDescent="0.25"/>
  <cols>
    <col min="1" max="1" width="2.85546875" customWidth="1"/>
    <col min="2" max="2" width="28.28515625" customWidth="1"/>
    <col min="3" max="3" width="25" customWidth="1"/>
    <col min="4" max="4" width="24.140625" customWidth="1"/>
    <col min="5" max="5" width="24.85546875" customWidth="1"/>
  </cols>
  <sheetData>
    <row r="1" spans="1:5" ht="4.5" customHeight="1" thickBot="1" x14ac:dyDescent="0.3"/>
    <row r="2" spans="1:5" ht="23.25" x14ac:dyDescent="0.35">
      <c r="B2" s="176" t="s">
        <v>70</v>
      </c>
      <c r="C2" s="177"/>
      <c r="D2" s="177"/>
      <c r="E2" s="178"/>
    </row>
    <row r="3" spans="1:5" ht="3.75" customHeight="1" x14ac:dyDescent="0.35">
      <c r="B3" s="52"/>
      <c r="C3" s="20"/>
      <c r="D3" s="20"/>
      <c r="E3" s="21"/>
    </row>
    <row r="4" spans="1:5" ht="23.25" x14ac:dyDescent="0.35">
      <c r="B4" s="186" t="s">
        <v>69</v>
      </c>
      <c r="C4" s="187"/>
      <c r="D4" s="187"/>
      <c r="E4" s="188"/>
    </row>
    <row r="5" spans="1:5" ht="3" customHeight="1" x14ac:dyDescent="0.35">
      <c r="B5" s="52"/>
      <c r="C5" s="20"/>
      <c r="D5" s="20"/>
      <c r="E5" s="21"/>
    </row>
    <row r="6" spans="1:5" ht="23.25" x14ac:dyDescent="0.35">
      <c r="B6" s="186" t="s">
        <v>92</v>
      </c>
      <c r="C6" s="187"/>
      <c r="D6" s="187"/>
      <c r="E6" s="188"/>
    </row>
    <row r="7" spans="1:5" ht="5.25" customHeight="1" thickBot="1" x14ac:dyDescent="0.4">
      <c r="A7" s="20"/>
      <c r="B7" s="49"/>
      <c r="C7" s="50"/>
      <c r="D7" s="50"/>
      <c r="E7" s="51"/>
    </row>
    <row r="8" spans="1:5" ht="15.75" thickBot="1" x14ac:dyDescent="0.3"/>
    <row r="9" spans="1:5" ht="21" customHeight="1" x14ac:dyDescent="0.3">
      <c r="B9" s="179" t="s">
        <v>54</v>
      </c>
      <c r="C9" s="22" t="s">
        <v>55</v>
      </c>
      <c r="D9" s="23" t="s">
        <v>56</v>
      </c>
      <c r="E9" s="24" t="s">
        <v>55</v>
      </c>
    </row>
    <row r="10" spans="1:5" ht="19.5" thickBot="1" x14ac:dyDescent="0.35">
      <c r="B10" s="180"/>
      <c r="C10" s="25" t="s">
        <v>88</v>
      </c>
      <c r="D10" s="26" t="s">
        <v>89</v>
      </c>
      <c r="E10" s="27" t="s">
        <v>90</v>
      </c>
    </row>
    <row r="11" spans="1:5" ht="21.75" thickBot="1" x14ac:dyDescent="0.4">
      <c r="B11" s="28" t="s">
        <v>57</v>
      </c>
      <c r="C11" s="29">
        <v>112089</v>
      </c>
      <c r="D11" s="29">
        <v>88</v>
      </c>
      <c r="E11" s="29">
        <v>112177</v>
      </c>
    </row>
    <row r="12" spans="1:5" ht="21.75" thickBot="1" x14ac:dyDescent="0.4">
      <c r="B12" s="28" t="s">
        <v>58</v>
      </c>
      <c r="C12" s="29">
        <v>3419427</v>
      </c>
      <c r="D12" s="29">
        <v>1893</v>
      </c>
      <c r="E12" s="29">
        <v>3421320</v>
      </c>
    </row>
    <row r="13" spans="1:5" ht="17.25" customHeight="1" x14ac:dyDescent="0.35">
      <c r="B13" s="30"/>
      <c r="C13" s="31"/>
      <c r="D13" s="31"/>
      <c r="E13" s="31"/>
    </row>
    <row r="14" spans="1:5" ht="11.25" customHeight="1" thickBot="1" x14ac:dyDescent="0.4">
      <c r="B14" s="30"/>
      <c r="C14" s="30"/>
      <c r="D14" s="30"/>
      <c r="E14" s="30"/>
    </row>
    <row r="15" spans="1:5" ht="21" customHeight="1" x14ac:dyDescent="0.3">
      <c r="B15" s="181" t="s">
        <v>59</v>
      </c>
      <c r="C15" s="32" t="s">
        <v>55</v>
      </c>
      <c r="D15" s="33" t="s">
        <v>56</v>
      </c>
      <c r="E15" s="34" t="s">
        <v>55</v>
      </c>
    </row>
    <row r="16" spans="1:5" ht="19.5" thickBot="1" x14ac:dyDescent="0.35">
      <c r="B16" s="182"/>
      <c r="C16" s="35" t="s">
        <v>93</v>
      </c>
      <c r="D16" s="36" t="s">
        <v>89</v>
      </c>
      <c r="E16" s="37" t="s">
        <v>91</v>
      </c>
    </row>
    <row r="17" spans="2:5" ht="21.75" thickBot="1" x14ac:dyDescent="0.4">
      <c r="B17" s="38" t="s">
        <v>57</v>
      </c>
      <c r="C17" s="39">
        <v>19907</v>
      </c>
      <c r="D17" s="39">
        <v>17</v>
      </c>
      <c r="E17" s="39">
        <v>19924</v>
      </c>
    </row>
    <row r="18" spans="2:5" ht="21.75" thickBot="1" x14ac:dyDescent="0.4">
      <c r="B18" s="38" t="s">
        <v>58</v>
      </c>
      <c r="C18" s="39">
        <v>647368</v>
      </c>
      <c r="D18" s="39">
        <v>298</v>
      </c>
      <c r="E18" s="39">
        <v>647666</v>
      </c>
    </row>
    <row r="19" spans="2:5" ht="12.75" customHeight="1" x14ac:dyDescent="0.35">
      <c r="B19" s="30"/>
      <c r="C19" s="31"/>
      <c r="D19" s="31"/>
      <c r="E19" s="31"/>
    </row>
    <row r="20" spans="2:5" ht="13.5" customHeight="1" thickBot="1" x14ac:dyDescent="0.4">
      <c r="B20" s="30"/>
      <c r="C20" s="30"/>
      <c r="D20" s="30"/>
      <c r="E20" s="30"/>
    </row>
    <row r="21" spans="2:5" ht="21" customHeight="1" x14ac:dyDescent="0.3">
      <c r="B21" s="184" t="s">
        <v>60</v>
      </c>
      <c r="C21" s="40" t="s">
        <v>55</v>
      </c>
      <c r="D21" s="41" t="s">
        <v>56</v>
      </c>
      <c r="E21" s="42" t="s">
        <v>55</v>
      </c>
    </row>
    <row r="22" spans="2:5" ht="19.5" thickBot="1" x14ac:dyDescent="0.35">
      <c r="B22" s="185"/>
      <c r="C22" s="43" t="s">
        <v>94</v>
      </c>
      <c r="D22" s="44" t="s">
        <v>89</v>
      </c>
      <c r="E22" s="45" t="s">
        <v>95</v>
      </c>
    </row>
    <row r="23" spans="2:5" ht="21.75" thickBot="1" x14ac:dyDescent="0.4">
      <c r="B23" s="46" t="s">
        <v>57</v>
      </c>
      <c r="C23" s="47">
        <v>5275</v>
      </c>
      <c r="D23" s="47">
        <v>11</v>
      </c>
      <c r="E23" s="47">
        <v>5286</v>
      </c>
    </row>
    <row r="24" spans="2:5" ht="21.75" thickBot="1" x14ac:dyDescent="0.4">
      <c r="B24" s="46" t="s">
        <v>58</v>
      </c>
      <c r="C24" s="47">
        <v>175158</v>
      </c>
      <c r="D24" s="47">
        <v>276</v>
      </c>
      <c r="E24" s="47">
        <v>175434</v>
      </c>
    </row>
    <row r="25" spans="2:5" ht="12.75" customHeight="1" x14ac:dyDescent="0.35">
      <c r="B25" s="30"/>
      <c r="C25" s="30"/>
      <c r="D25" s="30"/>
      <c r="E25" s="30"/>
    </row>
    <row r="26" spans="2:5" ht="8.25" customHeight="1" x14ac:dyDescent="0.25"/>
    <row r="27" spans="2:5" ht="8.25" customHeight="1" x14ac:dyDescent="0.25"/>
    <row r="28" spans="2:5" ht="18.75" x14ac:dyDescent="0.3">
      <c r="B28" s="183" t="s">
        <v>85</v>
      </c>
      <c r="C28" s="183"/>
      <c r="D28" s="183"/>
      <c r="E28" s="183"/>
    </row>
    <row r="29" spans="2:5" ht="18.75" x14ac:dyDescent="0.3">
      <c r="B29" s="183" t="s">
        <v>87</v>
      </c>
      <c r="C29" s="183"/>
      <c r="D29" s="183"/>
      <c r="E29" s="183"/>
    </row>
  </sheetData>
  <mergeCells count="8">
    <mergeCell ref="B2:E2"/>
    <mergeCell ref="B9:B10"/>
    <mergeCell ref="B15:B16"/>
    <mergeCell ref="B28:E28"/>
    <mergeCell ref="B29:E29"/>
    <mergeCell ref="B21:B22"/>
    <mergeCell ref="B6:E6"/>
    <mergeCell ref="B4:E4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G34"/>
  <sheetViews>
    <sheetView showGridLines="0" tabSelected="1" workbookViewId="0">
      <selection activeCell="C9" sqref="C9"/>
    </sheetView>
  </sheetViews>
  <sheetFormatPr defaultRowHeight="15" x14ac:dyDescent="0.25"/>
  <cols>
    <col min="2" max="2" width="40.28515625" customWidth="1"/>
    <col min="3" max="3" width="13.85546875" customWidth="1"/>
    <col min="4" max="4" width="4.28515625" customWidth="1"/>
    <col min="5" max="5" width="46" customWidth="1"/>
    <col min="6" max="6" width="3" customWidth="1"/>
    <col min="7" max="7" width="12.85546875" bestFit="1" customWidth="1"/>
  </cols>
  <sheetData>
    <row r="1" spans="2:7" ht="15.75" thickBot="1" x14ac:dyDescent="0.3"/>
    <row r="2" spans="2:7" ht="18.75" x14ac:dyDescent="0.3">
      <c r="B2" s="192" t="s">
        <v>1</v>
      </c>
      <c r="C2" s="192"/>
      <c r="E2" s="194" t="s">
        <v>1</v>
      </c>
      <c r="F2" s="195"/>
      <c r="G2" s="196"/>
    </row>
    <row r="3" spans="2:7" ht="18.75" x14ac:dyDescent="0.3">
      <c r="B3" s="192" t="s">
        <v>71</v>
      </c>
      <c r="C3" s="192"/>
      <c r="E3" s="197" t="s">
        <v>71</v>
      </c>
      <c r="F3" s="192"/>
      <c r="G3" s="193"/>
    </row>
    <row r="4" spans="2:7" ht="15.75" customHeight="1" x14ac:dyDescent="0.3">
      <c r="B4" s="54"/>
      <c r="C4" s="54"/>
      <c r="E4" s="80"/>
      <c r="F4" s="192"/>
      <c r="G4" s="193"/>
    </row>
    <row r="5" spans="2:7" ht="19.5" thickBot="1" x14ac:dyDescent="0.35">
      <c r="B5" s="201" t="s">
        <v>96</v>
      </c>
      <c r="C5" s="201"/>
      <c r="E5" s="198" t="s">
        <v>97</v>
      </c>
      <c r="F5" s="199"/>
      <c r="G5" s="200"/>
    </row>
    <row r="6" spans="2:7" ht="15.75" thickBot="1" x14ac:dyDescent="0.3">
      <c r="B6" s="19"/>
      <c r="C6" s="19"/>
      <c r="D6" s="1"/>
      <c r="E6" s="1"/>
      <c r="F6" s="1"/>
      <c r="G6" s="1"/>
    </row>
    <row r="7" spans="2:7" ht="16.5" thickBot="1" x14ac:dyDescent="0.3">
      <c r="B7" s="189" t="s">
        <v>73</v>
      </c>
      <c r="C7" s="191"/>
      <c r="D7" s="2"/>
      <c r="E7" s="189" t="s">
        <v>73</v>
      </c>
      <c r="F7" s="190"/>
      <c r="G7" s="191"/>
    </row>
    <row r="8" spans="2:7" ht="16.5" thickBot="1" x14ac:dyDescent="0.3">
      <c r="B8" s="12" t="s">
        <v>4</v>
      </c>
      <c r="C8" s="13">
        <v>27</v>
      </c>
      <c r="D8" s="2"/>
      <c r="E8" s="57" t="s">
        <v>45</v>
      </c>
      <c r="F8" s="15" t="s">
        <v>0</v>
      </c>
      <c r="G8" s="58">
        <v>217</v>
      </c>
    </row>
    <row r="9" spans="2:7" ht="16.5" thickBot="1" x14ac:dyDescent="0.3">
      <c r="B9" s="11" t="s">
        <v>40</v>
      </c>
      <c r="C9" s="55">
        <v>2430</v>
      </c>
      <c r="D9" s="2"/>
      <c r="E9" s="59" t="s">
        <v>44</v>
      </c>
      <c r="F9" s="16" t="s">
        <v>0</v>
      </c>
      <c r="G9" s="60">
        <v>21</v>
      </c>
    </row>
    <row r="10" spans="2:7" ht="16.5" thickBot="1" x14ac:dyDescent="0.3">
      <c r="B10" s="14" t="s">
        <v>41</v>
      </c>
      <c r="C10" s="56">
        <v>257</v>
      </c>
      <c r="D10" s="2"/>
      <c r="E10" s="59" t="s">
        <v>47</v>
      </c>
      <c r="F10" s="16" t="s">
        <v>48</v>
      </c>
      <c r="G10" s="60">
        <v>347</v>
      </c>
    </row>
    <row r="11" spans="2:7" ht="16.5" thickBot="1" x14ac:dyDescent="0.3">
      <c r="B11" s="11" t="s">
        <v>8</v>
      </c>
      <c r="C11" s="13">
        <v>4788</v>
      </c>
      <c r="D11" s="2"/>
      <c r="E11" s="59" t="s">
        <v>51</v>
      </c>
      <c r="F11" s="16" t="s">
        <v>0</v>
      </c>
      <c r="G11" s="60">
        <v>3397</v>
      </c>
    </row>
    <row r="12" spans="2:7" ht="16.5" thickBot="1" x14ac:dyDescent="0.3">
      <c r="B12" s="11" t="s">
        <v>10</v>
      </c>
      <c r="C12" s="13">
        <v>88</v>
      </c>
      <c r="D12" s="2"/>
      <c r="E12" s="61" t="s">
        <v>52</v>
      </c>
      <c r="F12" s="62" t="s">
        <v>0</v>
      </c>
      <c r="G12" s="63">
        <v>79116</v>
      </c>
    </row>
    <row r="13" spans="2:7" ht="16.5" thickBot="1" x14ac:dyDescent="0.3">
      <c r="B13" s="11" t="s">
        <v>11</v>
      </c>
      <c r="C13" s="13">
        <v>1893</v>
      </c>
      <c r="D13" s="2"/>
      <c r="E13" s="7"/>
      <c r="F13" s="7"/>
      <c r="G13" s="9"/>
    </row>
    <row r="14" spans="2:7" ht="16.5" thickBot="1" x14ac:dyDescent="0.3">
      <c r="B14" s="11" t="s">
        <v>43</v>
      </c>
      <c r="C14" s="164">
        <v>0.59320833333333334</v>
      </c>
      <c r="D14" s="2"/>
      <c r="E14" s="7"/>
      <c r="F14" s="7"/>
      <c r="G14" s="9"/>
    </row>
    <row r="15" spans="2:7" ht="4.5" customHeight="1" x14ac:dyDescent="0.25">
      <c r="E15" s="8"/>
      <c r="F15" s="8"/>
      <c r="G15" s="10"/>
    </row>
    <row r="16" spans="2:7" ht="15.75" thickBot="1" x14ac:dyDescent="0.3">
      <c r="E16" s="8"/>
      <c r="F16" s="8"/>
      <c r="G16" s="10"/>
    </row>
    <row r="17" spans="2:7" ht="16.5" thickBot="1" x14ac:dyDescent="0.3">
      <c r="B17" s="189" t="s">
        <v>2</v>
      </c>
      <c r="C17" s="191"/>
      <c r="E17" s="189" t="s">
        <v>2</v>
      </c>
      <c r="F17" s="190"/>
      <c r="G17" s="191"/>
    </row>
    <row r="18" spans="2:7" ht="16.5" thickBot="1" x14ac:dyDescent="0.3">
      <c r="B18" s="11" t="s">
        <v>7</v>
      </c>
      <c r="C18" s="13">
        <v>233</v>
      </c>
      <c r="E18" s="59" t="s">
        <v>44</v>
      </c>
      <c r="F18" s="17"/>
      <c r="G18" s="64">
        <v>23</v>
      </c>
    </row>
    <row r="19" spans="2:7" ht="16.5" thickBot="1" x14ac:dyDescent="0.3">
      <c r="B19" s="53" t="s">
        <v>9</v>
      </c>
      <c r="C19" s="13">
        <v>969</v>
      </c>
      <c r="E19" s="59" t="s">
        <v>46</v>
      </c>
      <c r="F19" s="17"/>
      <c r="G19" s="64">
        <v>91</v>
      </c>
    </row>
    <row r="20" spans="2:7" ht="16.5" thickBot="1" x14ac:dyDescent="0.3">
      <c r="B20" s="11" t="s">
        <v>10</v>
      </c>
      <c r="C20" s="13">
        <v>17</v>
      </c>
      <c r="E20" s="59" t="s">
        <v>49</v>
      </c>
      <c r="F20" s="17"/>
      <c r="G20" s="64">
        <v>908</v>
      </c>
    </row>
    <row r="21" spans="2:7" ht="16.5" thickBot="1" x14ac:dyDescent="0.3">
      <c r="B21" s="14" t="s">
        <v>11</v>
      </c>
      <c r="C21" s="13">
        <v>298</v>
      </c>
      <c r="E21" s="61" t="s">
        <v>50</v>
      </c>
      <c r="F21" s="65"/>
      <c r="G21" s="66">
        <v>23898</v>
      </c>
    </row>
    <row r="22" spans="2:7" ht="16.5" thickBot="1" x14ac:dyDescent="0.3">
      <c r="B22" s="11" t="s">
        <v>42</v>
      </c>
      <c r="C22" s="164">
        <v>0.56743033333333337</v>
      </c>
      <c r="E22" s="8"/>
      <c r="F22" s="8"/>
      <c r="G22" s="10"/>
    </row>
    <row r="23" spans="2:7" x14ac:dyDescent="0.25">
      <c r="E23" s="8"/>
      <c r="F23" s="8"/>
      <c r="G23" s="10"/>
    </row>
    <row r="24" spans="2:7" ht="2.25" customHeight="1" x14ac:dyDescent="0.25">
      <c r="E24" s="8"/>
      <c r="F24" s="8"/>
      <c r="G24" s="10"/>
    </row>
    <row r="25" spans="2:7" ht="3.75" customHeight="1" thickBot="1" x14ac:dyDescent="0.3">
      <c r="E25" s="8"/>
      <c r="F25" s="8"/>
      <c r="G25" s="10"/>
    </row>
    <row r="26" spans="2:7" ht="16.5" thickBot="1" x14ac:dyDescent="0.3">
      <c r="B26" s="189" t="s">
        <v>3</v>
      </c>
      <c r="C26" s="191"/>
      <c r="E26" s="189" t="s">
        <v>3</v>
      </c>
      <c r="F26" s="190"/>
      <c r="G26" s="191"/>
    </row>
    <row r="27" spans="2:7" ht="16.5" thickBot="1" x14ac:dyDescent="0.3">
      <c r="B27" s="11" t="s">
        <v>7</v>
      </c>
      <c r="C27" s="13">
        <v>209</v>
      </c>
      <c r="E27" s="67" t="s">
        <v>44</v>
      </c>
      <c r="F27" s="18"/>
      <c r="G27" s="68">
        <v>19</v>
      </c>
    </row>
    <row r="28" spans="2:7" ht="16.5" thickBot="1" x14ac:dyDescent="0.3">
      <c r="B28" s="53" t="s">
        <v>10</v>
      </c>
      <c r="C28" s="13">
        <v>11</v>
      </c>
      <c r="E28" s="67" t="s">
        <v>53</v>
      </c>
      <c r="F28" s="18"/>
      <c r="G28" s="68">
        <v>284</v>
      </c>
    </row>
    <row r="29" spans="2:7" ht="16.5" thickBot="1" x14ac:dyDescent="0.3">
      <c r="B29" s="11" t="s">
        <v>11</v>
      </c>
      <c r="C29" s="13">
        <v>276</v>
      </c>
      <c r="E29" s="69" t="s">
        <v>52</v>
      </c>
      <c r="F29" s="70"/>
      <c r="G29" s="71">
        <v>9227</v>
      </c>
    </row>
    <row r="30" spans="2:7" ht="16.5" thickBot="1" x14ac:dyDescent="0.3">
      <c r="B30" s="11" t="s">
        <v>42</v>
      </c>
      <c r="C30" s="164">
        <v>0.36101566666666668</v>
      </c>
      <c r="E30" s="8"/>
      <c r="F30" s="8"/>
      <c r="G30" s="10"/>
    </row>
    <row r="31" spans="2:7" x14ac:dyDescent="0.25">
      <c r="E31" s="8"/>
      <c r="F31" s="8"/>
      <c r="G31" s="10"/>
    </row>
    <row r="32" spans="2:7" x14ac:dyDescent="0.25">
      <c r="E32" s="8"/>
      <c r="F32" s="8"/>
      <c r="G32" s="10"/>
    </row>
    <row r="33" spans="3:7" x14ac:dyDescent="0.25">
      <c r="C33" s="96"/>
      <c r="E33" s="8"/>
      <c r="F33" s="8"/>
      <c r="G33" s="10"/>
    </row>
    <row r="34" spans="3:7" x14ac:dyDescent="0.25">
      <c r="E34" s="8"/>
      <c r="F34" s="8"/>
      <c r="G34" s="10"/>
    </row>
  </sheetData>
  <sheetProtection formatCells="0" formatColumns="0" formatRows="0" insertColumns="0" insertRows="0" insertHyperlinks="0" deleteColumns="0" deleteRows="0"/>
  <mergeCells count="13">
    <mergeCell ref="B7:C7"/>
    <mergeCell ref="B26:C26"/>
    <mergeCell ref="B17:C17"/>
    <mergeCell ref="B2:C2"/>
    <mergeCell ref="B3:C3"/>
    <mergeCell ref="B5:C5"/>
    <mergeCell ref="E17:G17"/>
    <mergeCell ref="E26:G26"/>
    <mergeCell ref="F4:G4"/>
    <mergeCell ref="E7:G7"/>
    <mergeCell ref="E2:G2"/>
    <mergeCell ref="E3:G3"/>
    <mergeCell ref="E5:G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B1:P42"/>
  <sheetViews>
    <sheetView showGridLines="0" zoomScale="115" zoomScaleNormal="115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B5" sqref="B5:P40"/>
    </sheetView>
  </sheetViews>
  <sheetFormatPr defaultRowHeight="15" x14ac:dyDescent="0.25"/>
  <cols>
    <col min="1" max="1" width="1.5703125" customWidth="1"/>
    <col min="2" max="2" width="11.5703125" customWidth="1"/>
    <col min="3" max="6" width="9.28515625" bestFit="1" customWidth="1"/>
    <col min="7" max="7" width="9.140625" customWidth="1"/>
    <col min="8" max="8" width="2.28515625" customWidth="1"/>
    <col min="9" max="9" width="7.7109375" customWidth="1"/>
    <col min="12" max="12" width="8.85546875" customWidth="1"/>
    <col min="13" max="13" width="2.85546875" customWidth="1"/>
    <col min="14" max="14" width="7.7109375" customWidth="1"/>
    <col min="17" max="17" width="3.140625" bestFit="1" customWidth="1"/>
  </cols>
  <sheetData>
    <row r="1" spans="2:16" ht="3.75" customHeight="1" x14ac:dyDescent="0.25"/>
    <row r="2" spans="2:16" ht="18.75" x14ac:dyDescent="0.3">
      <c r="B2" s="213" t="s">
        <v>38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</row>
    <row r="3" spans="2:16" ht="18.75" customHeight="1" x14ac:dyDescent="0.25">
      <c r="B3" s="214" t="s">
        <v>98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2:16" ht="3.75" customHeight="1" x14ac:dyDescent="0.25"/>
    <row r="5" spans="2:16" x14ac:dyDescent="0.25">
      <c r="B5" s="205" t="s">
        <v>64</v>
      </c>
      <c r="C5" s="209" t="s">
        <v>23</v>
      </c>
      <c r="D5" s="210"/>
      <c r="E5" s="210"/>
      <c r="F5" s="210"/>
      <c r="G5" s="211"/>
      <c r="I5" s="212" t="s">
        <v>21</v>
      </c>
      <c r="J5" s="212"/>
      <c r="K5" s="212"/>
      <c r="L5" s="212"/>
      <c r="N5" s="202" t="s">
        <v>22</v>
      </c>
      <c r="O5" s="202"/>
      <c r="P5" s="202"/>
    </row>
    <row r="6" spans="2:16" x14ac:dyDescent="0.25">
      <c r="B6" s="206"/>
      <c r="C6" s="75" t="s">
        <v>6</v>
      </c>
      <c r="D6" s="75" t="s">
        <v>13</v>
      </c>
      <c r="E6" s="75" t="s">
        <v>14</v>
      </c>
      <c r="F6" s="75" t="s">
        <v>10</v>
      </c>
      <c r="G6" s="75" t="s">
        <v>15</v>
      </c>
      <c r="H6" s="76"/>
      <c r="I6" s="75" t="s">
        <v>13</v>
      </c>
      <c r="J6" s="75" t="s">
        <v>9</v>
      </c>
      <c r="K6" s="75" t="s">
        <v>10</v>
      </c>
      <c r="L6" s="75" t="s">
        <v>15</v>
      </c>
      <c r="M6" s="76"/>
      <c r="N6" s="77" t="s">
        <v>5</v>
      </c>
      <c r="O6" s="77" t="s">
        <v>10</v>
      </c>
      <c r="P6" s="77" t="s">
        <v>15</v>
      </c>
    </row>
    <row r="7" spans="2:16" x14ac:dyDescent="0.25">
      <c r="B7" s="125" t="s">
        <v>18</v>
      </c>
      <c r="C7" s="73">
        <v>1</v>
      </c>
      <c r="D7" s="73">
        <v>1</v>
      </c>
      <c r="E7" s="73">
        <v>6</v>
      </c>
      <c r="F7" s="73">
        <v>34</v>
      </c>
      <c r="G7" s="73">
        <v>745</v>
      </c>
      <c r="H7" s="74"/>
      <c r="I7" s="73">
        <v>0</v>
      </c>
      <c r="J7" s="73">
        <v>2</v>
      </c>
      <c r="K7" s="73">
        <v>11</v>
      </c>
      <c r="L7" s="73">
        <v>335</v>
      </c>
      <c r="M7" s="74"/>
      <c r="N7" s="73">
        <v>0</v>
      </c>
      <c r="O7" s="73">
        <v>2</v>
      </c>
      <c r="P7" s="73">
        <v>70</v>
      </c>
    </row>
    <row r="8" spans="2:16" x14ac:dyDescent="0.25">
      <c r="B8" s="125" t="s">
        <v>19</v>
      </c>
      <c r="C8" s="73">
        <v>17</v>
      </c>
      <c r="D8" s="73">
        <v>10</v>
      </c>
      <c r="E8" s="73">
        <v>22</v>
      </c>
      <c r="F8" s="73">
        <v>172</v>
      </c>
      <c r="G8" s="73">
        <v>4942</v>
      </c>
      <c r="H8" s="74"/>
      <c r="I8" s="73">
        <v>4</v>
      </c>
      <c r="J8" s="73">
        <v>7</v>
      </c>
      <c r="K8" s="73">
        <v>40</v>
      </c>
      <c r="L8" s="73">
        <v>1390</v>
      </c>
      <c r="M8" s="74"/>
      <c r="N8" s="73">
        <v>2</v>
      </c>
      <c r="O8" s="73">
        <v>11</v>
      </c>
      <c r="P8" s="73">
        <v>365</v>
      </c>
    </row>
    <row r="9" spans="2:16" x14ac:dyDescent="0.25">
      <c r="B9" s="125" t="s">
        <v>32</v>
      </c>
      <c r="C9" s="73">
        <v>4</v>
      </c>
      <c r="D9" s="73">
        <v>1</v>
      </c>
      <c r="E9" s="73">
        <v>6</v>
      </c>
      <c r="F9" s="73">
        <v>22</v>
      </c>
      <c r="G9" s="73">
        <v>685</v>
      </c>
      <c r="H9" s="74"/>
      <c r="I9" s="73">
        <v>0</v>
      </c>
      <c r="J9" s="73">
        <v>0</v>
      </c>
      <c r="K9" s="73">
        <v>11</v>
      </c>
      <c r="L9" s="73">
        <v>390</v>
      </c>
      <c r="M9" s="74"/>
      <c r="N9" s="149">
        <v>0</v>
      </c>
      <c r="O9" s="150">
        <v>2</v>
      </c>
      <c r="P9" s="150">
        <v>65</v>
      </c>
    </row>
    <row r="10" spans="2:16" x14ac:dyDescent="0.25">
      <c r="B10" s="125" t="s">
        <v>20</v>
      </c>
      <c r="C10" s="143">
        <v>6</v>
      </c>
      <c r="D10" s="143">
        <v>0</v>
      </c>
      <c r="E10" s="143">
        <v>6</v>
      </c>
      <c r="F10" s="144">
        <v>61</v>
      </c>
      <c r="G10" s="144">
        <v>1270</v>
      </c>
      <c r="H10" s="74"/>
      <c r="I10" s="73">
        <v>0</v>
      </c>
      <c r="J10" s="73">
        <v>0</v>
      </c>
      <c r="K10" s="73">
        <v>18</v>
      </c>
      <c r="L10" s="73">
        <v>500</v>
      </c>
      <c r="M10" s="74"/>
      <c r="N10" s="148">
        <v>0</v>
      </c>
      <c r="O10" s="148">
        <v>6</v>
      </c>
      <c r="P10" s="148">
        <v>150</v>
      </c>
    </row>
    <row r="11" spans="2:16" ht="2.25" customHeight="1" x14ac:dyDescent="0.25">
      <c r="B11" s="3"/>
      <c r="C11" s="3"/>
      <c r="D11" s="3"/>
      <c r="E11" s="3"/>
      <c r="F11" s="3"/>
      <c r="G11" s="3"/>
      <c r="H11" s="3"/>
      <c r="I11" s="4"/>
      <c r="J11" s="3"/>
      <c r="K11" s="3"/>
      <c r="L11" s="3"/>
      <c r="M11" s="3"/>
      <c r="N11" s="3"/>
      <c r="O11" s="3"/>
      <c r="P11" s="3"/>
    </row>
    <row r="12" spans="2:16" ht="15" customHeight="1" x14ac:dyDescent="0.25">
      <c r="B12" s="207" t="s">
        <v>63</v>
      </c>
      <c r="C12" s="209" t="s">
        <v>23</v>
      </c>
      <c r="D12" s="210"/>
      <c r="E12" s="210"/>
      <c r="F12" s="210"/>
      <c r="G12" s="211"/>
      <c r="H12" s="3"/>
      <c r="I12" s="212" t="s">
        <v>21</v>
      </c>
      <c r="J12" s="212"/>
      <c r="K12" s="212"/>
      <c r="L12" s="212"/>
      <c r="M12" s="3"/>
      <c r="N12" s="202" t="s">
        <v>22</v>
      </c>
      <c r="O12" s="202"/>
      <c r="P12" s="202"/>
    </row>
    <row r="13" spans="2:16" x14ac:dyDescent="0.25">
      <c r="B13" s="208"/>
      <c r="C13" s="75" t="s">
        <v>6</v>
      </c>
      <c r="D13" s="75" t="s">
        <v>13</v>
      </c>
      <c r="E13" s="75" t="s">
        <v>14</v>
      </c>
      <c r="F13" s="75" t="s">
        <v>10</v>
      </c>
      <c r="G13" s="75" t="s">
        <v>15</v>
      </c>
      <c r="H13" s="76"/>
      <c r="I13" s="75" t="s">
        <v>13</v>
      </c>
      <c r="J13" s="75" t="s">
        <v>9</v>
      </c>
      <c r="K13" s="75" t="s">
        <v>10</v>
      </c>
      <c r="L13" s="75" t="s">
        <v>15</v>
      </c>
      <c r="M13" s="76"/>
      <c r="N13" s="75" t="s">
        <v>5</v>
      </c>
      <c r="O13" s="77" t="s">
        <v>10</v>
      </c>
      <c r="P13" s="77" t="s">
        <v>15</v>
      </c>
    </row>
    <row r="14" spans="2:16" x14ac:dyDescent="0.25">
      <c r="B14" s="125" t="s">
        <v>17</v>
      </c>
      <c r="C14" s="73">
        <v>17</v>
      </c>
      <c r="E14" s="73">
        <v>25</v>
      </c>
      <c r="F14" s="73">
        <v>180</v>
      </c>
      <c r="G14" s="73">
        <v>4000</v>
      </c>
      <c r="H14" s="74"/>
      <c r="I14" s="73">
        <v>0</v>
      </c>
      <c r="J14" s="73">
        <v>2</v>
      </c>
      <c r="K14" s="73">
        <v>50</v>
      </c>
      <c r="L14" s="73">
        <v>1500</v>
      </c>
      <c r="M14" s="74"/>
      <c r="N14" s="73">
        <v>6</v>
      </c>
      <c r="O14" s="73">
        <v>20</v>
      </c>
      <c r="P14" s="73">
        <v>600</v>
      </c>
    </row>
    <row r="15" spans="2:16" x14ac:dyDescent="0.25">
      <c r="B15" s="125" t="s">
        <v>24</v>
      </c>
      <c r="C15" s="73">
        <v>25</v>
      </c>
      <c r="D15" s="152"/>
      <c r="E15" s="73">
        <v>38</v>
      </c>
      <c r="F15" s="73">
        <v>361</v>
      </c>
      <c r="G15" s="73">
        <v>9818</v>
      </c>
      <c r="H15" s="74"/>
      <c r="I15" s="73">
        <v>0</v>
      </c>
      <c r="J15" s="73">
        <v>8</v>
      </c>
      <c r="K15" s="73">
        <v>98</v>
      </c>
      <c r="L15" s="73">
        <v>3115</v>
      </c>
      <c r="M15" s="74"/>
      <c r="N15" s="73">
        <v>3</v>
      </c>
      <c r="O15" s="73">
        <v>40</v>
      </c>
      <c r="P15" s="73">
        <v>1320</v>
      </c>
    </row>
    <row r="16" spans="2:16" x14ac:dyDescent="0.25">
      <c r="B16" s="125" t="s">
        <v>25</v>
      </c>
      <c r="C16" s="73">
        <v>21</v>
      </c>
      <c r="D16" s="152"/>
      <c r="E16" s="73">
        <v>31</v>
      </c>
      <c r="F16" s="73">
        <v>208</v>
      </c>
      <c r="G16" s="73">
        <v>5259</v>
      </c>
      <c r="H16" s="74"/>
      <c r="I16" s="73">
        <v>0</v>
      </c>
      <c r="J16" s="73">
        <v>16</v>
      </c>
      <c r="K16" s="73">
        <v>55</v>
      </c>
      <c r="L16" s="73">
        <v>1550</v>
      </c>
      <c r="M16" s="74"/>
      <c r="N16" s="153">
        <v>3</v>
      </c>
      <c r="O16" s="154">
        <v>18</v>
      </c>
      <c r="P16" s="154">
        <v>684</v>
      </c>
    </row>
    <row r="17" spans="2:16" x14ac:dyDescent="0.25">
      <c r="B17" s="125" t="s">
        <v>26</v>
      </c>
      <c r="C17" s="73">
        <v>18</v>
      </c>
      <c r="E17" s="73">
        <v>22</v>
      </c>
      <c r="F17" s="73">
        <v>105</v>
      </c>
      <c r="G17" s="73">
        <v>2435</v>
      </c>
      <c r="H17" s="74"/>
      <c r="I17" s="152"/>
      <c r="J17" s="73">
        <v>4</v>
      </c>
      <c r="K17" s="73">
        <v>35</v>
      </c>
      <c r="L17" s="73">
        <v>1135</v>
      </c>
      <c r="M17" s="74"/>
      <c r="N17" s="73">
        <v>1</v>
      </c>
      <c r="O17" s="73">
        <v>12</v>
      </c>
      <c r="P17" s="73">
        <v>360</v>
      </c>
    </row>
    <row r="18" spans="2:16" x14ac:dyDescent="0.25">
      <c r="B18" s="125" t="s">
        <v>61</v>
      </c>
      <c r="C18" s="73">
        <v>3</v>
      </c>
      <c r="D18" s="73">
        <v>0</v>
      </c>
      <c r="E18" s="73">
        <v>3</v>
      </c>
      <c r="F18" s="73">
        <v>100</v>
      </c>
      <c r="G18" s="73">
        <v>3000</v>
      </c>
      <c r="H18" s="74"/>
      <c r="I18" s="73">
        <v>2</v>
      </c>
      <c r="J18" s="73">
        <v>2</v>
      </c>
      <c r="K18" s="73">
        <v>27</v>
      </c>
      <c r="L18" s="73">
        <v>780</v>
      </c>
      <c r="M18" s="74"/>
      <c r="N18" s="73">
        <v>0</v>
      </c>
      <c r="O18" s="73">
        <v>4</v>
      </c>
      <c r="P18" s="73">
        <v>180</v>
      </c>
    </row>
    <row r="19" spans="2:16" ht="3.75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2:16" x14ac:dyDescent="0.25">
      <c r="B20" s="205" t="s">
        <v>76</v>
      </c>
      <c r="C20" s="209" t="s">
        <v>23</v>
      </c>
      <c r="D20" s="210"/>
      <c r="E20" s="210"/>
      <c r="F20" s="210"/>
      <c r="G20" s="211"/>
      <c r="H20" s="3"/>
      <c r="I20" s="212" t="s">
        <v>21</v>
      </c>
      <c r="J20" s="212"/>
      <c r="K20" s="212"/>
      <c r="L20" s="212"/>
      <c r="M20" s="3"/>
      <c r="N20" s="202" t="s">
        <v>22</v>
      </c>
      <c r="O20" s="202"/>
      <c r="P20" s="202"/>
    </row>
    <row r="21" spans="2:16" x14ac:dyDescent="0.25">
      <c r="B21" s="206"/>
      <c r="C21" s="75" t="s">
        <v>6</v>
      </c>
      <c r="D21" s="75" t="s">
        <v>13</v>
      </c>
      <c r="E21" s="75" t="s">
        <v>14</v>
      </c>
      <c r="F21" s="75" t="s">
        <v>10</v>
      </c>
      <c r="G21" s="75" t="s">
        <v>15</v>
      </c>
      <c r="H21" s="76"/>
      <c r="I21" s="75" t="s">
        <v>13</v>
      </c>
      <c r="J21" s="75" t="s">
        <v>9</v>
      </c>
      <c r="K21" s="75" t="s">
        <v>10</v>
      </c>
      <c r="L21" s="75" t="s">
        <v>15</v>
      </c>
      <c r="M21" s="76"/>
      <c r="N21" s="75" t="s">
        <v>5</v>
      </c>
      <c r="O21" s="77" t="s">
        <v>10</v>
      </c>
      <c r="P21" s="77" t="s">
        <v>15</v>
      </c>
    </row>
    <row r="22" spans="2:16" x14ac:dyDescent="0.25">
      <c r="B22" s="125" t="s">
        <v>27</v>
      </c>
      <c r="C22" s="73">
        <v>3</v>
      </c>
      <c r="D22" s="73">
        <v>3</v>
      </c>
      <c r="E22" s="73">
        <v>4</v>
      </c>
      <c r="F22" s="73">
        <v>164</v>
      </c>
      <c r="G22" s="73">
        <v>3235</v>
      </c>
      <c r="H22" s="74"/>
      <c r="I22" s="73">
        <v>0</v>
      </c>
      <c r="J22" s="73">
        <v>0</v>
      </c>
      <c r="K22" s="73">
        <v>35</v>
      </c>
      <c r="L22" s="73">
        <v>840</v>
      </c>
      <c r="M22" s="74"/>
      <c r="N22" s="73">
        <v>0</v>
      </c>
      <c r="O22" s="73">
        <v>15</v>
      </c>
      <c r="P22" s="73">
        <v>405</v>
      </c>
    </row>
    <row r="23" spans="2:16" x14ac:dyDescent="0.25">
      <c r="B23" s="125" t="s">
        <v>28</v>
      </c>
      <c r="C23" s="143">
        <v>24</v>
      </c>
      <c r="D23" s="143">
        <v>0</v>
      </c>
      <c r="E23" s="143">
        <v>43</v>
      </c>
      <c r="F23" s="145">
        <v>570</v>
      </c>
      <c r="G23" s="73">
        <v>13811</v>
      </c>
      <c r="H23" s="74"/>
      <c r="I23" s="73">
        <v>7</v>
      </c>
      <c r="J23" s="73">
        <v>16</v>
      </c>
      <c r="K23" s="73">
        <v>129</v>
      </c>
      <c r="L23" s="73">
        <v>4016</v>
      </c>
      <c r="M23" s="74"/>
      <c r="N23" s="73">
        <v>3</v>
      </c>
      <c r="O23" s="73">
        <v>36</v>
      </c>
      <c r="P23" s="73">
        <v>1360</v>
      </c>
    </row>
    <row r="24" spans="2:16" ht="5.2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2:16" ht="15" customHeight="1" x14ac:dyDescent="0.25">
      <c r="B25" s="207" t="s">
        <v>75</v>
      </c>
      <c r="C25" s="209" t="s">
        <v>23</v>
      </c>
      <c r="D25" s="210"/>
      <c r="E25" s="210"/>
      <c r="F25" s="210"/>
      <c r="G25" s="211"/>
      <c r="H25" s="3"/>
      <c r="I25" s="212" t="s">
        <v>21</v>
      </c>
      <c r="J25" s="212"/>
      <c r="K25" s="212"/>
      <c r="L25" s="212"/>
      <c r="M25" s="3"/>
      <c r="N25" s="202" t="s">
        <v>22</v>
      </c>
      <c r="O25" s="202"/>
      <c r="P25" s="202"/>
    </row>
    <row r="26" spans="2:16" x14ac:dyDescent="0.25">
      <c r="B26" s="208"/>
      <c r="C26" s="75" t="s">
        <v>6</v>
      </c>
      <c r="D26" s="75" t="s">
        <v>13</v>
      </c>
      <c r="E26" s="75" t="s">
        <v>14</v>
      </c>
      <c r="F26" s="75" t="s">
        <v>10</v>
      </c>
      <c r="G26" s="75" t="s">
        <v>15</v>
      </c>
      <c r="H26" s="76"/>
      <c r="I26" s="75" t="s">
        <v>13</v>
      </c>
      <c r="J26" s="75" t="s">
        <v>9</v>
      </c>
      <c r="K26" s="75" t="s">
        <v>10</v>
      </c>
      <c r="L26" s="75" t="s">
        <v>15</v>
      </c>
      <c r="M26" s="76"/>
      <c r="N26" s="75" t="s">
        <v>5</v>
      </c>
      <c r="O26" s="77" t="s">
        <v>10</v>
      </c>
      <c r="P26" s="77" t="s">
        <v>15</v>
      </c>
    </row>
    <row r="27" spans="2:16" x14ac:dyDescent="0.25">
      <c r="B27" s="125" t="s">
        <v>29</v>
      </c>
      <c r="C27" s="160">
        <v>11</v>
      </c>
      <c r="D27" s="160">
        <v>0</v>
      </c>
      <c r="E27" s="160">
        <v>17</v>
      </c>
      <c r="F27" s="160">
        <v>161</v>
      </c>
      <c r="G27" s="160">
        <v>3516</v>
      </c>
      <c r="H27" s="74"/>
      <c r="I27" s="73">
        <v>6</v>
      </c>
      <c r="J27" s="73">
        <v>8</v>
      </c>
      <c r="K27" s="73">
        <v>107</v>
      </c>
      <c r="L27" s="73">
        <v>1242</v>
      </c>
      <c r="M27" s="74"/>
      <c r="N27" s="73">
        <v>0</v>
      </c>
      <c r="O27" s="73">
        <v>17</v>
      </c>
      <c r="P27" s="73">
        <v>620</v>
      </c>
    </row>
    <row r="28" spans="2:16" x14ac:dyDescent="0.25">
      <c r="B28" s="125" t="s">
        <v>30</v>
      </c>
      <c r="C28" s="158">
        <v>8</v>
      </c>
      <c r="D28" s="158">
        <v>0</v>
      </c>
      <c r="E28" s="158">
        <v>12</v>
      </c>
      <c r="F28" s="158">
        <v>69</v>
      </c>
      <c r="G28" s="159">
        <v>2760</v>
      </c>
      <c r="H28" s="74"/>
      <c r="I28" s="161">
        <v>1</v>
      </c>
      <c r="J28" s="161">
        <v>2</v>
      </c>
      <c r="K28" s="161">
        <v>11</v>
      </c>
      <c r="L28" s="161">
        <v>440</v>
      </c>
      <c r="M28" s="162"/>
      <c r="N28" s="163">
        <v>1</v>
      </c>
      <c r="O28" s="163">
        <v>5</v>
      </c>
      <c r="P28" s="163">
        <v>165</v>
      </c>
    </row>
    <row r="29" spans="2:16" x14ac:dyDescent="0.25">
      <c r="B29" s="125" t="s">
        <v>31</v>
      </c>
      <c r="C29" s="73">
        <v>5</v>
      </c>
      <c r="D29" s="126">
        <v>3</v>
      </c>
      <c r="E29" s="73">
        <v>5</v>
      </c>
      <c r="F29" s="73">
        <v>65</v>
      </c>
      <c r="G29" s="73">
        <v>1725</v>
      </c>
      <c r="H29" s="74"/>
      <c r="I29" s="73">
        <v>3</v>
      </c>
      <c r="J29" s="73">
        <v>3</v>
      </c>
      <c r="K29" s="73">
        <v>23</v>
      </c>
      <c r="L29" s="73">
        <v>565</v>
      </c>
      <c r="M29" s="74"/>
      <c r="N29" s="73">
        <v>0</v>
      </c>
      <c r="O29" s="73">
        <v>10</v>
      </c>
      <c r="P29" s="73">
        <v>270</v>
      </c>
    </row>
    <row r="30" spans="2:16" ht="5.2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2:16" x14ac:dyDescent="0.25">
      <c r="B31" s="205" t="s">
        <v>74</v>
      </c>
      <c r="C31" s="209" t="s">
        <v>23</v>
      </c>
      <c r="D31" s="210"/>
      <c r="E31" s="210"/>
      <c r="F31" s="210"/>
      <c r="G31" s="211"/>
      <c r="H31" s="3"/>
      <c r="I31" s="212" t="s">
        <v>21</v>
      </c>
      <c r="J31" s="212"/>
      <c r="K31" s="212"/>
      <c r="L31" s="212"/>
      <c r="M31" s="3"/>
      <c r="N31" s="202" t="s">
        <v>22</v>
      </c>
      <c r="O31" s="202"/>
      <c r="P31" s="202"/>
    </row>
    <row r="32" spans="2:16" x14ac:dyDescent="0.25">
      <c r="B32" s="206"/>
      <c r="C32" s="75" t="s">
        <v>6</v>
      </c>
      <c r="D32" s="75" t="s">
        <v>13</v>
      </c>
      <c r="E32" s="75" t="s">
        <v>14</v>
      </c>
      <c r="F32" s="75" t="s">
        <v>10</v>
      </c>
      <c r="G32" s="75" t="s">
        <v>15</v>
      </c>
      <c r="H32" s="76"/>
      <c r="I32" s="75" t="s">
        <v>13</v>
      </c>
      <c r="J32" s="75" t="s">
        <v>9</v>
      </c>
      <c r="K32" s="75" t="s">
        <v>10</v>
      </c>
      <c r="L32" s="75" t="s">
        <v>15</v>
      </c>
      <c r="M32" s="76"/>
      <c r="N32" s="75" t="s">
        <v>5</v>
      </c>
      <c r="O32" s="75" t="s">
        <v>10</v>
      </c>
      <c r="P32" s="77" t="s">
        <v>15</v>
      </c>
    </row>
    <row r="33" spans="2:16" x14ac:dyDescent="0.25">
      <c r="B33" s="125" t="s">
        <v>33</v>
      </c>
      <c r="C33" s="73">
        <v>36</v>
      </c>
      <c r="D33" s="73">
        <v>2</v>
      </c>
      <c r="E33" s="73">
        <v>84</v>
      </c>
      <c r="F33" s="73">
        <v>773</v>
      </c>
      <c r="G33" s="73">
        <v>15221</v>
      </c>
      <c r="H33" s="74"/>
      <c r="I33" s="73"/>
      <c r="J33" s="73">
        <v>7</v>
      </c>
      <c r="K33" s="73">
        <v>165</v>
      </c>
      <c r="L33" s="73">
        <v>3961</v>
      </c>
      <c r="M33" s="74"/>
      <c r="N33" s="122">
        <v>0</v>
      </c>
      <c r="O33" s="73">
        <v>55</v>
      </c>
      <c r="P33" s="73">
        <v>1716</v>
      </c>
    </row>
    <row r="34" spans="2:16" x14ac:dyDescent="0.25">
      <c r="B34" s="125" t="s">
        <v>34</v>
      </c>
      <c r="C34" s="73">
        <f>'[1]ficha 2'!$C$18</f>
        <v>12</v>
      </c>
      <c r="D34" s="73">
        <f>'[1]ficha 2'!$C$19</f>
        <v>0</v>
      </c>
      <c r="E34" s="73">
        <f>'[1]ficha 2'!$C$17</f>
        <v>16</v>
      </c>
      <c r="F34" s="73">
        <f>'[1]ficha 2'!$C$20</f>
        <v>166</v>
      </c>
      <c r="G34" s="73">
        <f>'[1]ficha 2'!$C$21</f>
        <v>3283</v>
      </c>
      <c r="H34" s="74"/>
      <c r="I34" s="73">
        <f>'[1]ficha 2'!$C$30</f>
        <v>0</v>
      </c>
      <c r="J34" s="73">
        <f>'[1]ficha 2'!$C$29</f>
        <v>13</v>
      </c>
      <c r="K34" s="73">
        <f>'[1]ficha 2'!$C$31</f>
        <v>42</v>
      </c>
      <c r="L34" s="73">
        <f>'[1]ficha 2'!$C$32</f>
        <v>900</v>
      </c>
      <c r="M34" s="74"/>
      <c r="N34" s="151">
        <v>0</v>
      </c>
      <c r="O34" s="153">
        <v>14</v>
      </c>
      <c r="P34" s="153">
        <v>363</v>
      </c>
    </row>
    <row r="35" spans="2:16" x14ac:dyDescent="0.25">
      <c r="B35" s="125" t="s">
        <v>35</v>
      </c>
      <c r="C35" s="73">
        <v>4</v>
      </c>
      <c r="D35" s="73">
        <v>1</v>
      </c>
      <c r="E35" s="73">
        <v>5</v>
      </c>
      <c r="F35" s="73">
        <v>139</v>
      </c>
      <c r="G35" s="73">
        <v>2431</v>
      </c>
      <c r="H35" s="74"/>
      <c r="I35" s="122">
        <v>0</v>
      </c>
      <c r="J35" s="73">
        <v>0</v>
      </c>
      <c r="K35" s="73">
        <v>42</v>
      </c>
      <c r="L35" s="73">
        <v>974</v>
      </c>
      <c r="N35" s="124">
        <v>0</v>
      </c>
      <c r="O35" s="73">
        <v>13</v>
      </c>
      <c r="P35" s="73">
        <v>394</v>
      </c>
    </row>
    <row r="36" spans="2:16" x14ac:dyDescent="0.25">
      <c r="B36" s="125" t="s">
        <v>36</v>
      </c>
      <c r="C36" s="73">
        <v>2</v>
      </c>
      <c r="D36" s="73">
        <v>0</v>
      </c>
      <c r="E36" s="73">
        <v>2</v>
      </c>
      <c r="F36" s="73">
        <v>47</v>
      </c>
      <c r="G36" s="73">
        <v>980</v>
      </c>
      <c r="H36" s="74"/>
      <c r="I36" s="122">
        <v>0</v>
      </c>
      <c r="J36" s="73">
        <v>1</v>
      </c>
      <c r="K36" s="73">
        <v>9</v>
      </c>
      <c r="L36" s="73">
        <v>265</v>
      </c>
      <c r="M36" s="74"/>
      <c r="N36" s="73">
        <v>0</v>
      </c>
      <c r="O36" s="73">
        <v>4</v>
      </c>
      <c r="P36" s="73">
        <v>140</v>
      </c>
    </row>
    <row r="37" spans="2:16" ht="5.2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2:16" ht="15.75" customHeight="1" x14ac:dyDescent="0.25">
      <c r="B38" s="203" t="s">
        <v>37</v>
      </c>
      <c r="C38" s="209" t="s">
        <v>23</v>
      </c>
      <c r="D38" s="210"/>
      <c r="E38" s="210"/>
      <c r="F38" s="210"/>
      <c r="G38" s="211"/>
      <c r="H38" s="3"/>
      <c r="I38" s="212" t="s">
        <v>21</v>
      </c>
      <c r="J38" s="212"/>
      <c r="K38" s="212"/>
      <c r="L38" s="212"/>
      <c r="M38" s="3"/>
      <c r="N38" s="202" t="s">
        <v>22</v>
      </c>
      <c r="O38" s="202"/>
      <c r="P38" s="202"/>
    </row>
    <row r="39" spans="2:16" ht="15" customHeight="1" x14ac:dyDescent="0.25">
      <c r="B39" s="204"/>
      <c r="C39" s="75" t="s">
        <v>6</v>
      </c>
      <c r="D39" s="75" t="s">
        <v>13</v>
      </c>
      <c r="E39" s="75" t="s">
        <v>14</v>
      </c>
      <c r="F39" s="75" t="s">
        <v>10</v>
      </c>
      <c r="G39" s="75" t="s">
        <v>15</v>
      </c>
      <c r="H39" s="76"/>
      <c r="I39" s="75" t="s">
        <v>13</v>
      </c>
      <c r="J39" s="75" t="s">
        <v>9</v>
      </c>
      <c r="K39" s="75" t="s">
        <v>10</v>
      </c>
      <c r="L39" s="75" t="s">
        <v>15</v>
      </c>
      <c r="M39" s="76"/>
      <c r="N39" s="75" t="s">
        <v>5</v>
      </c>
      <c r="O39" s="75" t="s">
        <v>10</v>
      </c>
      <c r="P39" s="77" t="s">
        <v>15</v>
      </c>
    </row>
    <row r="40" spans="2:16" x14ac:dyDescent="0.25">
      <c r="B40" s="5" t="s">
        <v>39</v>
      </c>
      <c r="C40" s="6">
        <f>C36+C35+C34+C33+C29+C28+C27+C23+C22+C18+C17+C16+C15+C14+C10+C9+C8+C7</f>
        <v>217</v>
      </c>
      <c r="D40" s="6">
        <f t="shared" ref="D40:P40" si="0">D36+D35+D34+D33+D29+D28+D27+D23+D22+D18+D17+D16+D15+D14+D10+D9+D8+D7</f>
        <v>21</v>
      </c>
      <c r="E40" s="6">
        <f t="shared" si="0"/>
        <v>347</v>
      </c>
      <c r="F40" s="6">
        <f t="shared" si="0"/>
        <v>3397</v>
      </c>
      <c r="G40" s="6">
        <f t="shared" si="0"/>
        <v>79116</v>
      </c>
      <c r="H40" s="74"/>
      <c r="I40" s="6">
        <f>I36+I35+I34+I33+I29+I28+I27+I23+I22+I18+I17+I16+I15+I14+I10+I9+I8+I7</f>
        <v>23</v>
      </c>
      <c r="J40" s="6">
        <f>J36+J35+J34+J33+J29+J28+J27+J23+J22+J18+J17+J16+J15+J14+J10+J9+J8+J7</f>
        <v>91</v>
      </c>
      <c r="K40" s="6">
        <f t="shared" si="0"/>
        <v>908</v>
      </c>
      <c r="L40" s="6">
        <f t="shared" si="0"/>
        <v>23898</v>
      </c>
      <c r="M40" s="74"/>
      <c r="N40" s="6">
        <f>N36+N35+N34+N33+N29+N28+N27+N23+N22+N18+N17+N16+N15+N14+N10+N9+N8+N7</f>
        <v>19</v>
      </c>
      <c r="O40" s="6">
        <f t="shared" si="0"/>
        <v>284</v>
      </c>
      <c r="P40" s="6">
        <f t="shared" si="0"/>
        <v>9227</v>
      </c>
    </row>
    <row r="41" spans="2:16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2:16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74"/>
      <c r="O42" s="3"/>
      <c r="P42" s="3"/>
    </row>
  </sheetData>
  <sheetProtection formatCells="0" formatColumns="0" formatRows="0" insertColumns="0" insertRows="0" insertHyperlinks="0" deleteColumns="0" deleteRows="0"/>
  <mergeCells count="26">
    <mergeCell ref="B2:P2"/>
    <mergeCell ref="B3:P3"/>
    <mergeCell ref="C5:G5"/>
    <mergeCell ref="C12:G12"/>
    <mergeCell ref="C20:G20"/>
    <mergeCell ref="B12:B13"/>
    <mergeCell ref="B5:B6"/>
    <mergeCell ref="B20:B21"/>
    <mergeCell ref="I5:L5"/>
    <mergeCell ref="I12:L12"/>
    <mergeCell ref="I20:L20"/>
    <mergeCell ref="N5:P5"/>
    <mergeCell ref="N12:P12"/>
    <mergeCell ref="N20:P20"/>
    <mergeCell ref="N31:P31"/>
    <mergeCell ref="N38:P38"/>
    <mergeCell ref="B38:B39"/>
    <mergeCell ref="B31:B32"/>
    <mergeCell ref="B25:B26"/>
    <mergeCell ref="C31:G31"/>
    <mergeCell ref="C38:G38"/>
    <mergeCell ref="I25:L25"/>
    <mergeCell ref="I31:L31"/>
    <mergeCell ref="I38:L38"/>
    <mergeCell ref="C25:G25"/>
    <mergeCell ref="N25:P25"/>
  </mergeCells>
  <pageMargins left="0.23622047244094488" right="0.23622047244094488" top="0.3543307086614173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4"/>
  <sheetViews>
    <sheetView workbookViewId="0">
      <selection activeCell="H21" sqref="H21"/>
    </sheetView>
  </sheetViews>
  <sheetFormatPr defaultRowHeight="15" x14ac:dyDescent="0.25"/>
  <cols>
    <col min="1" max="1" width="1.28515625" customWidth="1"/>
    <col min="2" max="2" width="26.85546875" bestFit="1" customWidth="1"/>
    <col min="3" max="5" width="10.140625" bestFit="1" customWidth="1"/>
    <col min="6" max="6" width="2" customWidth="1"/>
    <col min="7" max="7" width="19.7109375" customWidth="1"/>
    <col min="8" max="10" width="10.140625" bestFit="1" customWidth="1"/>
  </cols>
  <sheetData>
    <row r="1" spans="2:10" ht="18.75" customHeight="1" x14ac:dyDescent="0.3">
      <c r="B1" s="192" t="s">
        <v>1</v>
      </c>
      <c r="C1" s="192"/>
      <c r="D1" s="192"/>
      <c r="E1" s="192"/>
      <c r="G1" s="194" t="s">
        <v>1</v>
      </c>
      <c r="H1" s="195"/>
      <c r="I1" s="195"/>
      <c r="J1" s="195"/>
    </row>
    <row r="2" spans="2:10" ht="18.75" x14ac:dyDescent="0.3">
      <c r="B2" s="192" t="s">
        <v>71</v>
      </c>
      <c r="C2" s="192"/>
      <c r="D2" s="192"/>
      <c r="E2" s="192"/>
      <c r="G2" s="197" t="s">
        <v>71</v>
      </c>
      <c r="H2" s="192"/>
      <c r="I2" s="192"/>
      <c r="J2" s="192"/>
    </row>
    <row r="3" spans="2:10" ht="7.5" customHeight="1" x14ac:dyDescent="0.3">
      <c r="B3" s="54"/>
      <c r="C3" s="54"/>
      <c r="D3" s="54"/>
      <c r="E3" s="54"/>
      <c r="G3" s="78"/>
      <c r="H3" s="79"/>
      <c r="I3" s="79"/>
      <c r="J3" s="79"/>
    </row>
    <row r="4" spans="2:10" ht="19.5" thickBot="1" x14ac:dyDescent="0.35">
      <c r="B4" s="201" t="s">
        <v>72</v>
      </c>
      <c r="C4" s="201"/>
      <c r="D4" s="201"/>
      <c r="E4" s="201"/>
      <c r="G4" s="198" t="s">
        <v>78</v>
      </c>
      <c r="H4" s="199"/>
      <c r="I4" s="199"/>
      <c r="J4" s="199"/>
    </row>
    <row r="6" spans="2:10" ht="15.75" x14ac:dyDescent="0.25">
      <c r="B6" s="83"/>
      <c r="C6" s="83" t="s">
        <v>73</v>
      </c>
      <c r="D6" s="83" t="s">
        <v>2</v>
      </c>
      <c r="E6" s="83" t="s">
        <v>3</v>
      </c>
      <c r="G6" s="215" t="s">
        <v>79</v>
      </c>
      <c r="H6" s="215" t="s">
        <v>73</v>
      </c>
      <c r="I6" s="215" t="s">
        <v>2</v>
      </c>
      <c r="J6" s="215" t="s">
        <v>3</v>
      </c>
    </row>
    <row r="7" spans="2:10" ht="15.75" x14ac:dyDescent="0.25">
      <c r="B7" s="81" t="s">
        <v>77</v>
      </c>
      <c r="C7" s="82" t="e">
        <f>SUM(#REF!)</f>
        <v>#REF!</v>
      </c>
      <c r="D7" s="82"/>
      <c r="E7" s="82"/>
      <c r="G7" s="215"/>
      <c r="H7" s="215"/>
      <c r="I7" s="215"/>
      <c r="J7" s="215"/>
    </row>
    <row r="8" spans="2:10" ht="15.75" x14ac:dyDescent="0.25">
      <c r="B8" s="81" t="s">
        <v>40</v>
      </c>
      <c r="C8" s="82" t="e">
        <f>SUM(#REF!)</f>
        <v>#REF!</v>
      </c>
      <c r="D8" s="82"/>
      <c r="E8" s="82"/>
      <c r="G8" s="81" t="s">
        <v>6</v>
      </c>
      <c r="H8" s="82">
        <f>SUM('Previsão 2022'!C40)</f>
        <v>217</v>
      </c>
      <c r="I8" s="82"/>
      <c r="J8" s="82"/>
    </row>
    <row r="9" spans="2:10" ht="15.75" x14ac:dyDescent="0.25">
      <c r="B9" s="81" t="s">
        <v>8</v>
      </c>
      <c r="C9" s="82" t="e">
        <f>SUM(#REF!)</f>
        <v>#REF!</v>
      </c>
      <c r="D9" s="82"/>
      <c r="E9" s="82"/>
      <c r="G9" s="81" t="s">
        <v>8</v>
      </c>
      <c r="H9" s="82">
        <f>SUM('Previsão 2022'!E40)</f>
        <v>347</v>
      </c>
      <c r="I9" s="82"/>
      <c r="J9" s="82"/>
    </row>
    <row r="10" spans="2:10" ht="15.75" x14ac:dyDescent="0.25">
      <c r="B10" s="81" t="s">
        <v>9</v>
      </c>
      <c r="C10" s="82"/>
      <c r="D10" s="82" t="e">
        <f>SUM(#REF!)</f>
        <v>#REF!</v>
      </c>
      <c r="E10" s="82"/>
      <c r="G10" s="81" t="s">
        <v>9</v>
      </c>
      <c r="H10" s="82"/>
      <c r="I10" s="82">
        <f>SUM('Previsão 2022'!J40)</f>
        <v>91</v>
      </c>
      <c r="J10" s="82"/>
    </row>
    <row r="11" spans="2:10" ht="15.75" x14ac:dyDescent="0.25">
      <c r="B11" s="81" t="s">
        <v>81</v>
      </c>
      <c r="C11" s="82" t="e">
        <f>SUM(#REF!)</f>
        <v>#REF!</v>
      </c>
      <c r="D11" s="82" t="e">
        <f>SUM(#REF!)</f>
        <v>#REF!</v>
      </c>
      <c r="E11" s="82" t="e">
        <f>SUM(#REF!)</f>
        <v>#REF!</v>
      </c>
      <c r="G11" s="81" t="s">
        <v>81</v>
      </c>
      <c r="H11" s="82">
        <f>SUM('Previsão 2022'!D40)</f>
        <v>21</v>
      </c>
      <c r="I11" s="82">
        <f>SUM('Previsão 2022'!I40)</f>
        <v>23</v>
      </c>
      <c r="J11" s="82">
        <f>SUM('Previsão 2022'!N40)</f>
        <v>19</v>
      </c>
    </row>
    <row r="12" spans="2:10" ht="15.75" x14ac:dyDescent="0.25">
      <c r="B12" s="81" t="s">
        <v>10</v>
      </c>
      <c r="C12" s="82" t="e">
        <f>SUM(#REF!)</f>
        <v>#REF!</v>
      </c>
      <c r="D12" s="82" t="e">
        <f>SUM(#REF!)</f>
        <v>#REF!</v>
      </c>
      <c r="E12" s="82" t="e">
        <f>SUM(#REF!)</f>
        <v>#REF!</v>
      </c>
      <c r="G12" s="81" t="s">
        <v>80</v>
      </c>
      <c r="H12" s="82">
        <f>SUM('Previsão 2022'!F40)</f>
        <v>3397</v>
      </c>
      <c r="I12" s="82">
        <f>SUM('Previsão 2022'!K40)</f>
        <v>908</v>
      </c>
      <c r="J12" s="82">
        <f>SUM('Previsão 2022'!O40)</f>
        <v>284</v>
      </c>
    </row>
    <row r="13" spans="2:10" ht="15.75" x14ac:dyDescent="0.25">
      <c r="B13" s="81" t="s">
        <v>11</v>
      </c>
      <c r="C13" s="82" t="e">
        <f>SUM(#REF!)</f>
        <v>#REF!</v>
      </c>
      <c r="D13" s="82" t="e">
        <f>SUM(#REF!)</f>
        <v>#REF!</v>
      </c>
      <c r="E13" s="82" t="e">
        <f>SUM(#REF!)</f>
        <v>#REF!</v>
      </c>
      <c r="G13" s="81" t="s">
        <v>15</v>
      </c>
      <c r="H13" s="82">
        <f>SUM('Previsão 2022'!G40)</f>
        <v>79116</v>
      </c>
      <c r="I13" s="82">
        <f>SUM('Previsão 2022'!L40)</f>
        <v>23898</v>
      </c>
      <c r="J13" s="82">
        <f>SUM('Previsão 2022'!P40)</f>
        <v>9227</v>
      </c>
    </row>
    <row r="14" spans="2:10" ht="15.75" x14ac:dyDescent="0.25">
      <c r="B14" s="81" t="s">
        <v>43</v>
      </c>
      <c r="C14" s="84" t="e">
        <f>SUM(#REF!)</f>
        <v>#REF!</v>
      </c>
      <c r="D14" s="84" t="e">
        <f>SUM(#REF!)</f>
        <v>#REF!</v>
      </c>
      <c r="E14" s="84" t="e">
        <f>SUM(#REF!)</f>
        <v>#REF!</v>
      </c>
    </row>
  </sheetData>
  <mergeCells count="10">
    <mergeCell ref="G6:G7"/>
    <mergeCell ref="H6:H7"/>
    <mergeCell ref="I6:I7"/>
    <mergeCell ref="J6:J7"/>
    <mergeCell ref="B1:E1"/>
    <mergeCell ref="B2:E2"/>
    <mergeCell ref="B4:E4"/>
    <mergeCell ref="G1:J1"/>
    <mergeCell ref="G2:J2"/>
    <mergeCell ref="G4:J4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</sheetPr>
  <dimension ref="C1:G14"/>
  <sheetViews>
    <sheetView showGridLines="0" topLeftCell="A4" workbookViewId="0">
      <selection activeCell="I10" sqref="I10"/>
    </sheetView>
  </sheetViews>
  <sheetFormatPr defaultRowHeight="15" x14ac:dyDescent="0.25"/>
  <cols>
    <col min="3" max="3" width="21.7109375" customWidth="1"/>
    <col min="4" max="4" width="12.42578125" bestFit="1" customWidth="1"/>
    <col min="5" max="5" width="13.140625" bestFit="1" customWidth="1"/>
    <col min="6" max="6" width="11.7109375" bestFit="1" customWidth="1"/>
  </cols>
  <sheetData>
    <row r="1" spans="3:7" ht="15.75" thickBot="1" x14ac:dyDescent="0.3"/>
    <row r="2" spans="3:7" ht="48" customHeight="1" thickBot="1" x14ac:dyDescent="0.3">
      <c r="C2" s="219" t="s">
        <v>99</v>
      </c>
      <c r="D2" s="220"/>
      <c r="E2" s="220"/>
      <c r="F2" s="221"/>
    </row>
    <row r="3" spans="3:7" ht="15.75" thickBot="1" x14ac:dyDescent="0.3"/>
    <row r="4" spans="3:7" ht="21.75" thickBot="1" x14ac:dyDescent="0.4">
      <c r="C4" s="93"/>
      <c r="D4" s="94" t="s">
        <v>66</v>
      </c>
      <c r="E4" s="94" t="s">
        <v>67</v>
      </c>
      <c r="F4" s="95" t="s">
        <v>68</v>
      </c>
    </row>
    <row r="5" spans="3:7" ht="21" x14ac:dyDescent="0.35">
      <c r="C5" s="97" t="s">
        <v>12</v>
      </c>
      <c r="D5" s="98">
        <v>32</v>
      </c>
      <c r="E5" s="99"/>
      <c r="F5" s="100"/>
    </row>
    <row r="6" spans="3:7" ht="21" x14ac:dyDescent="0.35">
      <c r="C6" s="72" t="s">
        <v>6</v>
      </c>
      <c r="D6" s="89">
        <v>2430</v>
      </c>
      <c r="E6" s="85"/>
      <c r="F6" s="86"/>
    </row>
    <row r="7" spans="3:7" ht="21" x14ac:dyDescent="0.35">
      <c r="C7" s="72" t="s">
        <v>5</v>
      </c>
      <c r="D7" s="89">
        <v>257</v>
      </c>
      <c r="E7" s="89">
        <v>233</v>
      </c>
      <c r="F7" s="90">
        <v>209</v>
      </c>
    </row>
    <row r="8" spans="3:7" ht="21" x14ac:dyDescent="0.35">
      <c r="C8" s="72" t="s">
        <v>8</v>
      </c>
      <c r="D8" s="89">
        <v>4788</v>
      </c>
      <c r="E8" s="85"/>
      <c r="F8" s="87"/>
    </row>
    <row r="9" spans="3:7" ht="21" x14ac:dyDescent="0.35">
      <c r="C9" s="72" t="s">
        <v>9</v>
      </c>
      <c r="D9" s="88"/>
      <c r="E9" s="89">
        <v>969</v>
      </c>
      <c r="F9" s="87"/>
    </row>
    <row r="10" spans="3:7" ht="21" x14ac:dyDescent="0.35">
      <c r="C10" s="72" t="s">
        <v>10</v>
      </c>
      <c r="D10" s="89">
        <v>88</v>
      </c>
      <c r="E10" s="89">
        <v>17</v>
      </c>
      <c r="F10" s="90">
        <v>11</v>
      </c>
    </row>
    <row r="11" spans="3:7" ht="21" x14ac:dyDescent="0.35">
      <c r="C11" s="72" t="s">
        <v>15</v>
      </c>
      <c r="D11" s="89">
        <v>1893</v>
      </c>
      <c r="E11" s="89">
        <v>298</v>
      </c>
      <c r="F11" s="90">
        <v>276</v>
      </c>
    </row>
    <row r="12" spans="3:7" ht="21.75" thickBot="1" x14ac:dyDescent="0.4">
      <c r="C12" s="91" t="s">
        <v>82</v>
      </c>
      <c r="D12" s="127">
        <v>0.59320833333333334</v>
      </c>
      <c r="E12" s="127">
        <v>0.56743033333333337</v>
      </c>
      <c r="F12" s="128">
        <v>0.36101566666666668</v>
      </c>
    </row>
    <row r="13" spans="3:7" ht="21.75" thickBot="1" x14ac:dyDescent="0.4">
      <c r="C13" s="216" t="s">
        <v>100</v>
      </c>
      <c r="D13" s="217"/>
      <c r="E13" s="218"/>
      <c r="F13" s="92">
        <v>2467</v>
      </c>
      <c r="G13" s="48"/>
    </row>
    <row r="14" spans="3:7" x14ac:dyDescent="0.25">
      <c r="D14" s="48"/>
      <c r="E14" s="48"/>
      <c r="F14" s="48"/>
    </row>
  </sheetData>
  <mergeCells count="2">
    <mergeCell ref="C13:E13"/>
    <mergeCell ref="C2:F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Realizado 2021</vt:lpstr>
      <vt:lpstr>Acumulado 21</vt:lpstr>
      <vt:lpstr>RESUMO 1 </vt:lpstr>
      <vt:lpstr>Previsão 2022</vt:lpstr>
      <vt:lpstr>Sugestão Resumo 1</vt:lpstr>
      <vt:lpstr>Sintético 2021</vt:lpstr>
      <vt:lpstr>'Previsão 2022'!Area_de_impressao</vt:lpstr>
      <vt:lpstr>'Realizado 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JOBERTO</cp:lastModifiedBy>
  <cp:lastPrinted>2021-01-25T22:26:37Z</cp:lastPrinted>
  <dcterms:created xsi:type="dcterms:W3CDTF">2009-04-03T19:14:11Z</dcterms:created>
  <dcterms:modified xsi:type="dcterms:W3CDTF">2023-03-07T01:35:35Z</dcterms:modified>
</cp:coreProperties>
</file>