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BERTO\Documents\Meus Documentos Joberto\ECC\Secretaria Nacional\2024\DADOS ESTATÍSTICOS\2024\Fichas Nacionais\"/>
    </mc:Choice>
  </mc:AlternateContent>
  <xr:revisionPtr revIDLastSave="0" documentId="13_ncr:1_{A08104A9-AD51-432D-BBEB-F97E045FC45F}" xr6:coauthVersionLast="47" xr6:coauthVersionMax="47" xr10:uidLastSave="{00000000-0000-0000-0000-000000000000}"/>
  <bookViews>
    <workbookView xWindow="-120" yWindow="-120" windowWidth="20730" windowHeight="11040" tabRatio="740" activeTab="4" xr2:uid="{00000000-000D-0000-FFFF-FFFF00000000}"/>
  </bookViews>
  <sheets>
    <sheet name="Realizado 2024" sheetId="12" r:id="rId1"/>
    <sheet name="Acumulado 24" sheetId="5" r:id="rId2"/>
    <sheet name="RESUMO 24-25 " sheetId="2" r:id="rId3"/>
    <sheet name="PREVISÃO 25" sheetId="3" r:id="rId4"/>
    <sheet name="SINTÉTICO 2024" sheetId="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3">'PREVISÃO 25'!$B$2:$P$55</definedName>
    <definedName name="_xlnm.Print_Area" localSheetId="0">'Realizado 2024'!$B$1:$T$44</definedName>
  </definedNames>
  <calcPr calcId="191029"/>
</workbook>
</file>

<file path=xl/calcChain.xml><?xml version="1.0" encoding="utf-8"?>
<calcChain xmlns="http://schemas.openxmlformats.org/spreadsheetml/2006/main">
  <c r="E28" i="5" l="1"/>
  <c r="E27" i="5"/>
  <c r="D22" i="5"/>
  <c r="E22" i="5" s="1"/>
  <c r="D21" i="5"/>
  <c r="E21" i="5" s="1"/>
  <c r="D20" i="5"/>
  <c r="D17" i="5"/>
  <c r="E17" i="5" s="1"/>
  <c r="D16" i="5"/>
  <c r="E16" i="5" s="1"/>
  <c r="E15" i="5"/>
  <c r="E20" i="5" s="1"/>
  <c r="D15" i="5"/>
  <c r="C15" i="5"/>
  <c r="C20" i="5" s="1"/>
  <c r="D12" i="5"/>
  <c r="E12" i="5" s="1"/>
  <c r="D11" i="5"/>
  <c r="E11" i="5" s="1"/>
  <c r="F51" i="3" l="1"/>
  <c r="F43" i="3"/>
  <c r="F27" i="3"/>
  <c r="F11" i="3"/>
  <c r="T30" i="12" l="1"/>
  <c r="T40" i="12" l="1"/>
  <c r="O40" i="12"/>
  <c r="I40" i="12"/>
  <c r="T25" i="12" l="1"/>
  <c r="J15" i="3" l="1"/>
  <c r="P16" i="3" l="1"/>
  <c r="O16" i="3"/>
  <c r="N16" i="3"/>
  <c r="N20" i="3" s="1"/>
  <c r="L16" i="3"/>
  <c r="K16" i="3"/>
  <c r="J16" i="3"/>
  <c r="I16" i="3"/>
  <c r="G16" i="3"/>
  <c r="F16" i="3"/>
  <c r="F20" i="3" s="1"/>
  <c r="F55" i="3" s="1"/>
  <c r="E16" i="3"/>
  <c r="D16" i="3"/>
  <c r="C16" i="3"/>
  <c r="C20" i="3" s="1"/>
  <c r="T14" i="12" l="1"/>
  <c r="S14" i="12"/>
  <c r="R14" i="12"/>
  <c r="Q14" i="12"/>
  <c r="O14" i="12"/>
  <c r="N14" i="12"/>
  <c r="M14" i="12"/>
  <c r="L14" i="12"/>
  <c r="K14" i="12"/>
  <c r="I14" i="12"/>
  <c r="H14" i="12"/>
  <c r="G14" i="12"/>
  <c r="F14" i="12"/>
  <c r="E14" i="12"/>
  <c r="D14" i="12"/>
  <c r="C14" i="12"/>
  <c r="T13" i="12" l="1"/>
  <c r="S13" i="12"/>
  <c r="R13" i="12"/>
  <c r="Q13" i="12"/>
  <c r="O13" i="12"/>
  <c r="N13" i="12"/>
  <c r="M13" i="12"/>
  <c r="L13" i="12"/>
  <c r="K13" i="12"/>
  <c r="K18" i="12" s="1"/>
  <c r="I13" i="12"/>
  <c r="H13" i="12"/>
  <c r="G13" i="12"/>
  <c r="F13" i="12"/>
  <c r="E13" i="12"/>
  <c r="D13" i="12"/>
  <c r="C13" i="12"/>
  <c r="T5" i="12" l="1"/>
  <c r="S5" i="12"/>
  <c r="R5" i="12"/>
  <c r="Q5" i="12"/>
  <c r="O5" i="12"/>
  <c r="N5" i="12"/>
  <c r="M5" i="12"/>
  <c r="L5" i="12"/>
  <c r="K5" i="12"/>
  <c r="I5" i="12"/>
  <c r="H5" i="12"/>
  <c r="G5" i="12"/>
  <c r="F5" i="12"/>
  <c r="E5" i="12"/>
  <c r="D5" i="12"/>
  <c r="C5" i="12"/>
  <c r="E14" i="3" l="1"/>
  <c r="E23" i="3" s="1"/>
  <c r="C51" i="3"/>
  <c r="E39" i="3" l="1"/>
  <c r="E46" i="3" s="1"/>
  <c r="O51" i="3"/>
  <c r="P51" i="3"/>
  <c r="K51" i="3"/>
  <c r="L51" i="3"/>
  <c r="I51" i="3"/>
  <c r="D51" i="3"/>
  <c r="E51" i="3"/>
  <c r="G51" i="3"/>
  <c r="J51" i="3" l="1"/>
  <c r="N51" i="3"/>
  <c r="F9" i="12" l="1"/>
  <c r="G9" i="12"/>
  <c r="H9" i="12"/>
  <c r="I9" i="12"/>
  <c r="C9" i="12"/>
  <c r="C7" i="2" l="1"/>
  <c r="E11" i="3" l="1"/>
  <c r="D11" i="3"/>
  <c r="C11" i="3"/>
  <c r="O32" i="12" l="1"/>
  <c r="R25" i="12"/>
  <c r="S25" i="12"/>
  <c r="Q25" i="12"/>
  <c r="O25" i="12"/>
  <c r="L25" i="12"/>
  <c r="M25" i="12"/>
  <c r="N25" i="12"/>
  <c r="K25" i="12"/>
  <c r="I25" i="12"/>
  <c r="D25" i="12"/>
  <c r="E25" i="12"/>
  <c r="F25" i="12"/>
  <c r="G25" i="12"/>
  <c r="H25" i="12"/>
  <c r="C25" i="12"/>
  <c r="E18" i="12" l="1"/>
  <c r="F18" i="12"/>
  <c r="D18" i="12"/>
  <c r="I18" i="12"/>
  <c r="C18" i="12"/>
  <c r="G18" i="12"/>
  <c r="H18" i="12"/>
  <c r="P43" i="3" l="1"/>
  <c r="O43" i="3"/>
  <c r="N43" i="3"/>
  <c r="L43" i="3"/>
  <c r="K43" i="3"/>
  <c r="J43" i="3"/>
  <c r="I43" i="3"/>
  <c r="G43" i="3"/>
  <c r="E43" i="3"/>
  <c r="D43" i="3"/>
  <c r="C43" i="3"/>
  <c r="P27" i="3" l="1"/>
  <c r="O27" i="3"/>
  <c r="N27" i="3"/>
  <c r="L27" i="3"/>
  <c r="K27" i="3"/>
  <c r="J27" i="3"/>
  <c r="I27" i="3"/>
  <c r="G27" i="3"/>
  <c r="E27" i="3"/>
  <c r="D27" i="3"/>
  <c r="C27" i="3"/>
  <c r="P20" i="3" l="1"/>
  <c r="O20" i="3"/>
  <c r="L20" i="3"/>
  <c r="K20" i="3"/>
  <c r="I20" i="3"/>
  <c r="C55" i="3"/>
  <c r="F9" i="2" s="1"/>
  <c r="G20" i="3"/>
  <c r="D20" i="3"/>
  <c r="D55" i="3" s="1"/>
  <c r="F7" i="2" s="1"/>
  <c r="E20" i="3"/>
  <c r="E55" i="3" s="1"/>
  <c r="F8" i="2" s="1"/>
  <c r="P11" i="3" l="1"/>
  <c r="O11" i="3"/>
  <c r="N11" i="3"/>
  <c r="L11" i="3"/>
  <c r="L55" i="3" s="1"/>
  <c r="K11" i="3"/>
  <c r="K55" i="3" s="1"/>
  <c r="F18" i="2" s="1"/>
  <c r="I11" i="3"/>
  <c r="I55" i="3" s="1"/>
  <c r="F17" i="2" s="1"/>
  <c r="J11" i="3"/>
  <c r="J55" i="3" s="1"/>
  <c r="F16" i="2" s="1"/>
  <c r="G11" i="3"/>
  <c r="G55" i="3" s="1"/>
  <c r="F11" i="2" s="1"/>
  <c r="F10" i="2"/>
  <c r="O9" i="12"/>
  <c r="O55" i="3" l="1"/>
  <c r="P55" i="3"/>
  <c r="F26" i="2" s="1"/>
  <c r="N55" i="3"/>
  <c r="F24" i="2" s="1"/>
  <c r="F25" i="2" l="1"/>
  <c r="F19" i="2"/>
  <c r="T18" i="12"/>
  <c r="D9" i="12"/>
  <c r="D44" i="12" s="1"/>
  <c r="D7" i="7" s="1"/>
  <c r="D32" i="12"/>
  <c r="D40" i="12"/>
  <c r="O18" i="12"/>
  <c r="T9" i="12"/>
  <c r="I32" i="12"/>
  <c r="O44" i="12" l="1"/>
  <c r="E12" i="7" s="1"/>
  <c r="I44" i="12"/>
  <c r="D12" i="7" s="1"/>
  <c r="C13" i="2" l="1"/>
  <c r="C9" i="2"/>
  <c r="N9" i="12" l="1"/>
  <c r="K9" i="12" l="1"/>
  <c r="L9" i="12"/>
  <c r="M9" i="12"/>
  <c r="Q9" i="12"/>
  <c r="R9" i="12"/>
  <c r="S9" i="12"/>
  <c r="L18" i="12"/>
  <c r="M18" i="12"/>
  <c r="N18" i="12"/>
  <c r="Q18" i="12"/>
  <c r="R18" i="12"/>
  <c r="S18" i="12"/>
  <c r="C32" i="12"/>
  <c r="E32" i="12"/>
  <c r="F32" i="12"/>
  <c r="G32" i="12"/>
  <c r="H32" i="12"/>
  <c r="K32" i="12"/>
  <c r="L32" i="12"/>
  <c r="M32" i="12"/>
  <c r="N32" i="12"/>
  <c r="Q32" i="12"/>
  <c r="R32" i="12"/>
  <c r="S32" i="12"/>
  <c r="T32" i="12"/>
  <c r="T44" i="12" s="1"/>
  <c r="F12" i="7" s="1"/>
  <c r="C40" i="12"/>
  <c r="E40" i="12"/>
  <c r="F40" i="12"/>
  <c r="F44" i="12" s="1"/>
  <c r="D8" i="7" s="1"/>
  <c r="G40" i="12"/>
  <c r="H40" i="12"/>
  <c r="K40" i="12"/>
  <c r="K44" i="12" s="1"/>
  <c r="E7" i="7" s="1"/>
  <c r="L40" i="12"/>
  <c r="M40" i="12"/>
  <c r="N40" i="12"/>
  <c r="Q40" i="12"/>
  <c r="R40" i="12"/>
  <c r="S40" i="12"/>
  <c r="N44" i="12" l="1"/>
  <c r="E11" i="7" s="1"/>
  <c r="H44" i="12"/>
  <c r="R44" i="12"/>
  <c r="Q44" i="12"/>
  <c r="F7" i="7" s="1"/>
  <c r="L44" i="12"/>
  <c r="E9" i="7" s="1"/>
  <c r="S44" i="12"/>
  <c r="M44" i="12"/>
  <c r="E10" i="7" s="1"/>
  <c r="G44" i="12"/>
  <c r="D10" i="7" l="1"/>
  <c r="D11" i="7"/>
  <c r="C25" i="2"/>
  <c r="F10" i="7"/>
  <c r="C26" i="2"/>
  <c r="F11" i="7"/>
  <c r="F13" i="7" s="1"/>
  <c r="C24" i="2"/>
  <c r="C16" i="2"/>
  <c r="C20" i="2"/>
  <c r="C19" i="2"/>
  <c r="C27" i="2"/>
  <c r="C17" i="2"/>
  <c r="C18" i="2"/>
  <c r="E9" i="12" l="1"/>
  <c r="E44" i="12" s="1"/>
  <c r="D6" i="7" s="1"/>
  <c r="C8" i="2" l="1"/>
  <c r="C12" i="2"/>
  <c r="C11" i="2"/>
  <c r="C10" i="2"/>
</calcChain>
</file>

<file path=xl/sharedStrings.xml><?xml version="1.0" encoding="utf-8"?>
<sst xmlns="http://schemas.openxmlformats.org/spreadsheetml/2006/main" count="361" uniqueCount="93">
  <si>
    <t xml:space="preserve"> </t>
  </si>
  <si>
    <t>ENCONTRO DE CASAIS COM CRISTO - ECC</t>
  </si>
  <si>
    <t>2ª ETAPA</t>
  </si>
  <si>
    <t>3ª ETAPA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</si>
  <si>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</si>
  <si>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</si>
  <si>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</si>
  <si>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</si>
  <si>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</si>
  <si>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</si>
  <si>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</si>
  <si>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</si>
  <si>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</si>
  <si>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</si>
  <si>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</si>
  <si>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</si>
  <si>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</si>
  <si>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</si>
  <si>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</si>
  <si>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</si>
  <si>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</si>
  <si>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</si>
  <si>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</si>
  <si>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</si>
  <si>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</si>
  <si>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</si>
  <si>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</si>
  <si>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</si>
  <si>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</si>
  <si>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</si>
  <si>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</si>
  <si>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</si>
  <si>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</si>
  <si>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</si>
  <si>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</si>
  <si>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</si>
  <si>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</si>
  <si>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</si>
  <si>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</si>
  <si>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Engajamento em %</t>
  </si>
  <si>
    <t>Engajamento em  %</t>
  </si>
  <si>
    <t>Quantas novas Dioceses</t>
  </si>
  <si>
    <t>Quantas novas Cidades</t>
  </si>
  <si>
    <t>Quantos novos Setores</t>
  </si>
  <si>
    <t>Quantas novas Paróquias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</si>
  <si>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</si>
  <si>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</si>
  <si>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</si>
  <si>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</si>
  <si>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</si>
  <si>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</si>
  <si>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</si>
  <si>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</si>
  <si>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</si>
  <si>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</si>
  <si>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</si>
  <si>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</si>
  <si>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</si>
  <si>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</si>
  <si>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</si>
  <si>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</si>
  <si>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</si>
  <si>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</si>
  <si>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</si>
  <si>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</si>
  <si>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</si>
  <si>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>1ª ETAPA</t>
  </si>
  <si>
    <t>Região Sul</t>
  </si>
  <si>
    <t>Região Centro Oeste</t>
  </si>
  <si>
    <t>Região Leste</t>
  </si>
  <si>
    <t>Engajamento</t>
  </si>
  <si>
    <t>Total da Região</t>
  </si>
  <si>
    <t>Região    Centro Oeste</t>
  </si>
  <si>
    <t>Leste III</t>
  </si>
  <si>
    <t>Nº de Estados/D F</t>
  </si>
  <si>
    <t>SECRETARIA  NACIONAL / BRASIL</t>
  </si>
  <si>
    <t>Resumo Nacional</t>
  </si>
  <si>
    <t>Arqui(dioceses)</t>
  </si>
  <si>
    <t>Resumo Geral do Realizado em 2024</t>
  </si>
  <si>
    <t>PREVISAO DE REALIZAÇÃO E IMPLANTAÇAO PARA 2025</t>
  </si>
  <si>
    <t>-</t>
  </si>
  <si>
    <t>Ate 31/12/2023</t>
  </si>
  <si>
    <t>EM 2024</t>
  </si>
  <si>
    <t>Até 31/12/2024</t>
  </si>
  <si>
    <t>ENCONTRO DE CASAIS COM CRISTO - ECC - REALIZADO</t>
  </si>
  <si>
    <t>Resumo Geral da Previsão para 2025</t>
  </si>
  <si>
    <t>Total de casais nas três etapas em 2024</t>
  </si>
  <si>
    <t xml:space="preserve">ENCONTROS REALIZADOS                                                    NAS TRÊS ETAPAS EM 2024 </t>
  </si>
  <si>
    <t>ATUALIZAÇÃO DOS DADOS ESTATÍSTICOS ATÉ 2024 (BRASIL)</t>
  </si>
  <si>
    <t>ATUALIZAÇÃO DOS DADOS ESTATÍSTICOS ATÉ 2024 (CANADÁ)</t>
  </si>
  <si>
    <t xml:space="preserve">Dom Adair José Guimarães - Assistente Eclesiástico Nacional </t>
  </si>
  <si>
    <t xml:space="preserve">Beto e Rosana / Queirós e Nazaré - Secretaria  Nacional </t>
  </si>
  <si>
    <t>Da implantação até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</si>
</sst>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</numFmts>
  <fonts count="4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rgb="FFFFFF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B0F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color rgb="FFC00000"/>
      <name val="Arial"/>
      <family val="2"/>
    </font>
    <font>
      <b/>
      <sz val="12"/>
      <color rgb="FFFFFF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8"/>
      <color rgb="FFC00000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Calibri"/>
      <family val="2"/>
    </font>
    <font>
      <b/>
      <sz val="14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CE3C"/>
        <bgColor rgb="FF000000"/>
      </patternFill>
    </fill>
    <fill>
      <patternFill patternType="solid">
        <fgColor rgb="FFB7DEE8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5" xfId="0" applyFont="1" applyBorder="1"/>
    <xf numFmtId="0" fontId="3" fillId="0" borderId="0" xfId="0" applyFont="1"/>
    <xf numFmtId="0" fontId="6" fillId="0" borderId="0" xfId="0" applyFont="1"/>
    <xf numFmtId="165" fontId="6" fillId="0" borderId="0" xfId="2" applyNumberFormat="1" applyFont="1"/>
    <xf numFmtId="0" fontId="8" fillId="0" borderId="0" xfId="0" applyFont="1"/>
    <xf numFmtId="165" fontId="5" fillId="0" borderId="0" xfId="0" applyNumberFormat="1" applyFont="1"/>
    <xf numFmtId="1" fontId="3" fillId="0" borderId="6" xfId="2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3" fillId="0" borderId="6" xfId="2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66" fontId="3" fillId="0" borderId="6" xfId="2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7" fillId="0" borderId="0" xfId="0" applyFont="1"/>
    <xf numFmtId="3" fontId="12" fillId="7" borderId="6" xfId="2" applyNumberFormat="1" applyFont="1" applyFill="1" applyBorder="1" applyAlignment="1"/>
    <xf numFmtId="9" fontId="12" fillId="7" borderId="6" xfId="1" applyFont="1" applyFill="1" applyBorder="1" applyAlignment="1"/>
    <xf numFmtId="165" fontId="18" fillId="0" borderId="6" xfId="2" applyNumberFormat="1" applyFont="1" applyFill="1" applyBorder="1"/>
    <xf numFmtId="9" fontId="18" fillId="0" borderId="6" xfId="1" applyFont="1" applyFill="1" applyBorder="1"/>
    <xf numFmtId="0" fontId="18" fillId="0" borderId="0" xfId="0" applyFont="1"/>
    <xf numFmtId="165" fontId="12" fillId="0" borderId="6" xfId="2" applyNumberFormat="1" applyFont="1" applyBorder="1"/>
    <xf numFmtId="0" fontId="12" fillId="0" borderId="0" xfId="0" applyFont="1"/>
    <xf numFmtId="165" fontId="12" fillId="0" borderId="6" xfId="2" applyNumberFormat="1" applyFont="1" applyBorder="1" applyAlignment="1">
      <alignment horizontal="right"/>
    </xf>
    <xf numFmtId="9" fontId="3" fillId="0" borderId="6" xfId="1" applyFont="1" applyBorder="1"/>
    <xf numFmtId="3" fontId="12" fillId="7" borderId="6" xfId="2" applyNumberFormat="1" applyFont="1" applyFill="1" applyBorder="1" applyAlignment="1">
      <alignment horizontal="right"/>
    </xf>
    <xf numFmtId="9" fontId="12" fillId="7" borderId="6" xfId="1" applyFont="1" applyFill="1" applyBorder="1" applyAlignment="1">
      <alignment horizontal="right"/>
    </xf>
    <xf numFmtId="3" fontId="3" fillId="0" borderId="43" xfId="0" applyNumberFormat="1" applyFont="1" applyBorder="1" applyAlignment="1">
      <alignment horizontal="right" vertical="center" wrapText="1"/>
    </xf>
    <xf numFmtId="165" fontId="12" fillId="0" borderId="6" xfId="2" applyNumberFormat="1" applyFont="1" applyBorder="1" applyAlignment="1"/>
    <xf numFmtId="165" fontId="12" fillId="0" borderId="0" xfId="0" applyNumberFormat="1" applyFont="1"/>
    <xf numFmtId="9" fontId="19" fillId="0" borderId="6" xfId="2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9" borderId="6" xfId="0" applyFont="1" applyFill="1" applyBorder="1" applyAlignment="1">
      <alignment horizontal="center" vertical="center"/>
    </xf>
    <xf numFmtId="0" fontId="20" fillId="0" borderId="0" xfId="0" applyFont="1"/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0" fontId="17" fillId="0" borderId="1" xfId="0" applyFont="1" applyBorder="1"/>
    <xf numFmtId="0" fontId="19" fillId="0" borderId="13" xfId="0" applyFont="1" applyBorder="1"/>
    <xf numFmtId="9" fontId="17" fillId="0" borderId="13" xfId="0" applyNumberFormat="1" applyFont="1" applyBorder="1"/>
    <xf numFmtId="0" fontId="17" fillId="0" borderId="14" xfId="0" applyFont="1" applyBorder="1"/>
    <xf numFmtId="0" fontId="12" fillId="0" borderId="6" xfId="0" applyFont="1" applyBorder="1"/>
    <xf numFmtId="0" fontId="12" fillId="7" borderId="16" xfId="0" applyFont="1" applyFill="1" applyBorder="1"/>
    <xf numFmtId="0" fontId="17" fillId="0" borderId="6" xfId="0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7" borderId="6" xfId="0" applyFont="1" applyFill="1" applyBorder="1"/>
    <xf numFmtId="0" fontId="12" fillId="0" borderId="6" xfId="0" applyFont="1" applyBorder="1" applyAlignment="1">
      <alignment vertical="center"/>
    </xf>
    <xf numFmtId="165" fontId="17" fillId="0" borderId="0" xfId="0" applyNumberFormat="1" applyFont="1"/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7" fillId="0" borderId="0" xfId="0" applyNumberFormat="1" applyFont="1"/>
    <xf numFmtId="0" fontId="12" fillId="0" borderId="16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7" xfId="0" applyFont="1" applyBorder="1"/>
    <xf numFmtId="3" fontId="3" fillId="7" borderId="6" xfId="2" applyNumberFormat="1" applyFont="1" applyFill="1" applyBorder="1" applyAlignment="1">
      <alignment horizontal="right"/>
    </xf>
    <xf numFmtId="9" fontId="3" fillId="7" borderId="6" xfId="1" applyFont="1" applyFill="1" applyBorder="1" applyAlignment="1">
      <alignment horizontal="right"/>
    </xf>
    <xf numFmtId="165" fontId="3" fillId="0" borderId="6" xfId="2" applyNumberFormat="1" applyFont="1" applyBorder="1"/>
    <xf numFmtId="165" fontId="12" fillId="0" borderId="17" xfId="2" applyNumberFormat="1" applyFont="1" applyBorder="1" applyAlignment="1">
      <alignment horizontal="right"/>
    </xf>
    <xf numFmtId="9" fontId="3" fillId="0" borderId="6" xfId="1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15" fillId="9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3" fillId="0" borderId="0" xfId="0" applyFont="1"/>
    <xf numFmtId="9" fontId="3" fillId="0" borderId="43" xfId="1" applyFont="1" applyBorder="1" applyAlignment="1">
      <alignment horizontal="right" vertical="center" wrapText="1"/>
    </xf>
    <xf numFmtId="9" fontId="3" fillId="0" borderId="44" xfId="1" applyFont="1" applyFill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right" vertical="center" wrapText="1"/>
    </xf>
    <xf numFmtId="9" fontId="3" fillId="0" borderId="6" xfId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/>
    </xf>
    <xf numFmtId="9" fontId="12" fillId="0" borderId="6" xfId="1" applyFont="1" applyBorder="1" applyAlignment="1">
      <alignment horizontal="right"/>
    </xf>
    <xf numFmtId="1" fontId="3" fillId="0" borderId="16" xfId="2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165" fontId="3" fillId="0" borderId="16" xfId="2" applyNumberFormat="1" applyFont="1" applyBorder="1" applyAlignment="1">
      <alignment horizontal="right"/>
    </xf>
    <xf numFmtId="9" fontId="3" fillId="0" borderId="16" xfId="1" applyFont="1" applyBorder="1" applyAlignment="1">
      <alignment horizontal="right"/>
    </xf>
    <xf numFmtId="1" fontId="3" fillId="0" borderId="16" xfId="0" applyNumberFormat="1" applyFont="1" applyBorder="1" applyAlignment="1">
      <alignment horizontal="right"/>
    </xf>
    <xf numFmtId="3" fontId="3" fillId="0" borderId="46" xfId="0" applyNumberFormat="1" applyFont="1" applyBorder="1" applyAlignment="1">
      <alignment horizontal="right" vertical="center" wrapText="1"/>
    </xf>
    <xf numFmtId="9" fontId="3" fillId="0" borderId="46" xfId="1" applyFont="1" applyFill="1" applyBorder="1" applyAlignment="1">
      <alignment horizontal="right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9" fontId="12" fillId="7" borderId="17" xfId="1" applyFont="1" applyFill="1" applyBorder="1" applyAlignment="1">
      <alignment horizontal="right"/>
    </xf>
    <xf numFmtId="1" fontId="3" fillId="0" borderId="6" xfId="2" applyNumberFormat="1" applyFont="1" applyBorder="1" applyAlignment="1">
      <alignment horizontal="right" vertical="center"/>
    </xf>
    <xf numFmtId="165" fontId="3" fillId="0" borderId="6" xfId="2" applyNumberFormat="1" applyFont="1" applyBorder="1" applyAlignment="1">
      <alignment horizontal="right" vertical="center"/>
    </xf>
    <xf numFmtId="9" fontId="24" fillId="0" borderId="6" xfId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65" fontId="12" fillId="0" borderId="17" xfId="2" applyNumberFormat="1" applyFont="1" applyBorder="1" applyAlignment="1"/>
    <xf numFmtId="166" fontId="3" fillId="0" borderId="6" xfId="2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1" fontId="13" fillId="0" borderId="6" xfId="0" applyNumberFormat="1" applyFont="1" applyBorder="1" applyAlignment="1">
      <alignment horizontal="right" vertical="center"/>
    </xf>
    <xf numFmtId="9" fontId="12" fillId="0" borderId="16" xfId="1" applyFont="1" applyBorder="1" applyAlignment="1">
      <alignment horizontal="right"/>
    </xf>
    <xf numFmtId="3" fontId="12" fillId="7" borderId="17" xfId="2" applyNumberFormat="1" applyFont="1" applyFill="1" applyBorder="1" applyAlignment="1">
      <alignment horizontal="right"/>
    </xf>
    <xf numFmtId="165" fontId="12" fillId="0" borderId="17" xfId="2" applyNumberFormat="1" applyFont="1" applyBorder="1"/>
    <xf numFmtId="3" fontId="3" fillId="0" borderId="47" xfId="0" applyNumberFormat="1" applyFont="1" applyBorder="1" applyAlignment="1">
      <alignment horizontal="right" vertical="center" wrapText="1"/>
    </xf>
    <xf numFmtId="9" fontId="3" fillId="0" borderId="47" xfId="1" applyFont="1" applyFill="1" applyBorder="1" applyAlignment="1">
      <alignment horizontal="right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165" fontId="3" fillId="0" borderId="6" xfId="2" applyNumberFormat="1" applyFont="1" applyFill="1" applyBorder="1"/>
    <xf numFmtId="165" fontId="18" fillId="0" borderId="0" xfId="0" applyNumberFormat="1" applyFont="1"/>
    <xf numFmtId="1" fontId="3" fillId="0" borderId="38" xfId="2" applyNumberFormat="1" applyFont="1" applyBorder="1" applyAlignment="1">
      <alignment horizontal="right"/>
    </xf>
    <xf numFmtId="165" fontId="3" fillId="0" borderId="38" xfId="2" applyNumberFormat="1" applyFont="1" applyBorder="1" applyAlignment="1">
      <alignment horizontal="right"/>
    </xf>
    <xf numFmtId="9" fontId="12" fillId="0" borderId="38" xfId="1" applyFont="1" applyBorder="1" applyAlignment="1">
      <alignment horizontal="right"/>
    </xf>
    <xf numFmtId="9" fontId="3" fillId="0" borderId="40" xfId="1" applyFont="1" applyBorder="1" applyAlignment="1">
      <alignment horizontal="right"/>
    </xf>
    <xf numFmtId="9" fontId="12" fillId="0" borderId="40" xfId="2" applyNumberFormat="1" applyFont="1" applyBorder="1" applyAlignment="1">
      <alignment horizontal="right"/>
    </xf>
    <xf numFmtId="1" fontId="3" fillId="0" borderId="17" xfId="2" applyNumberFormat="1" applyFont="1" applyBorder="1" applyAlignment="1">
      <alignment horizontal="right"/>
    </xf>
    <xf numFmtId="166" fontId="3" fillId="0" borderId="17" xfId="2" applyNumberFormat="1" applyFont="1" applyBorder="1" applyAlignment="1">
      <alignment horizontal="right"/>
    </xf>
    <xf numFmtId="1" fontId="14" fillId="0" borderId="6" xfId="0" applyNumberFormat="1" applyFont="1" applyBorder="1" applyAlignment="1">
      <alignment horizontal="right"/>
    </xf>
    <xf numFmtId="0" fontId="12" fillId="0" borderId="1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3" fontId="3" fillId="7" borderId="17" xfId="2" applyNumberFormat="1" applyFont="1" applyFill="1" applyBorder="1" applyAlignment="1">
      <alignment horizontal="right"/>
    </xf>
    <xf numFmtId="9" fontId="3" fillId="0" borderId="16" xfId="1" applyFont="1" applyBorder="1"/>
    <xf numFmtId="9" fontId="3" fillId="7" borderId="17" xfId="1" applyFont="1" applyFill="1" applyBorder="1" applyAlignment="1">
      <alignment horizontal="right"/>
    </xf>
    <xf numFmtId="0" fontId="3" fillId="0" borderId="6" xfId="0" applyFont="1" applyBorder="1"/>
    <xf numFmtId="165" fontId="2" fillId="0" borderId="17" xfId="2" applyNumberFormat="1" applyFont="1" applyBorder="1"/>
    <xf numFmtId="1" fontId="3" fillId="0" borderId="17" xfId="2" applyNumberFormat="1" applyFont="1" applyBorder="1" applyAlignment="1">
      <alignment horizontal="right" vertical="center"/>
    </xf>
    <xf numFmtId="165" fontId="3" fillId="0" borderId="17" xfId="2" applyNumberFormat="1" applyFont="1" applyBorder="1" applyAlignment="1">
      <alignment horizontal="right" vertical="center"/>
    </xf>
    <xf numFmtId="9" fontId="24" fillId="0" borderId="17" xfId="1" applyFont="1" applyBorder="1" applyAlignment="1">
      <alignment horizontal="right" vertical="center"/>
    </xf>
    <xf numFmtId="9" fontId="3" fillId="0" borderId="16" xfId="1" applyFont="1" applyFill="1" applyBorder="1" applyAlignment="1">
      <alignment horizontal="right" vertical="center" wrapText="1"/>
    </xf>
    <xf numFmtId="9" fontId="3" fillId="0" borderId="6" xfId="1" applyFont="1" applyFill="1" applyBorder="1"/>
    <xf numFmtId="166" fontId="3" fillId="0" borderId="38" xfId="2" applyNumberFormat="1" applyFont="1" applyBorder="1" applyAlignment="1">
      <alignment horizontal="right" vertical="center"/>
    </xf>
    <xf numFmtId="1" fontId="13" fillId="0" borderId="6" xfId="0" applyNumberFormat="1" applyFont="1" applyBorder="1" applyAlignment="1">
      <alignment horizontal="right"/>
    </xf>
    <xf numFmtId="0" fontId="7" fillId="0" borderId="0" xfId="0" applyFont="1"/>
    <xf numFmtId="165" fontId="7" fillId="0" borderId="0" xfId="2" applyNumberFormat="1" applyFont="1"/>
    <xf numFmtId="0" fontId="7" fillId="0" borderId="17" xfId="0" applyFont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3" fontId="12" fillId="7" borderId="6" xfId="2" applyNumberFormat="1" applyFont="1" applyFill="1" applyBorder="1" applyAlignment="1">
      <alignment horizontal="right" vertical="center"/>
    </xf>
    <xf numFmtId="9" fontId="12" fillId="7" borderId="6" xfId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" fillId="10" borderId="2" xfId="0" applyFont="1" applyFill="1" applyBorder="1" applyAlignment="1">
      <alignment vertical="center"/>
    </xf>
    <xf numFmtId="165" fontId="3" fillId="10" borderId="8" xfId="2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2" fillId="8" borderId="24" xfId="0" applyFont="1" applyFill="1" applyBorder="1" applyAlignment="1">
      <alignment vertical="center"/>
    </xf>
    <xf numFmtId="165" fontId="12" fillId="8" borderId="25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0" borderId="18" xfId="0" applyFont="1" applyFill="1" applyBorder="1" applyAlignment="1">
      <alignment vertical="center"/>
    </xf>
    <xf numFmtId="0" fontId="12" fillId="8" borderId="26" xfId="0" applyFont="1" applyFill="1" applyBorder="1" applyAlignment="1">
      <alignment vertical="center"/>
    </xf>
    <xf numFmtId="165" fontId="12" fillId="8" borderId="27" xfId="2" applyNumberFormat="1" applyFont="1" applyFill="1" applyBorder="1" applyAlignment="1">
      <alignment vertical="center"/>
    </xf>
    <xf numFmtId="9" fontId="3" fillId="10" borderId="4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2" applyNumberFormat="1" applyFont="1" applyAlignment="1">
      <alignment vertical="center"/>
    </xf>
    <xf numFmtId="0" fontId="3" fillId="8" borderId="24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3" fillId="10" borderId="1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8" borderId="22" xfId="0" applyFont="1" applyFill="1" applyBorder="1" applyAlignment="1">
      <alignment vertical="center"/>
    </xf>
    <xf numFmtId="165" fontId="3" fillId="8" borderId="23" xfId="2" applyNumberFormat="1" applyFont="1" applyFill="1" applyBorder="1" applyAlignment="1">
      <alignment vertical="center"/>
    </xf>
    <xf numFmtId="165" fontId="3" fillId="10" borderId="4" xfId="2" applyNumberFormat="1" applyFont="1" applyFill="1" applyBorder="1" applyAlignment="1">
      <alignment vertical="center"/>
    </xf>
    <xf numFmtId="165" fontId="3" fillId="8" borderId="25" xfId="2" applyNumberFormat="1" applyFont="1" applyFill="1" applyBorder="1" applyAlignment="1">
      <alignment vertical="center"/>
    </xf>
    <xf numFmtId="165" fontId="3" fillId="10" borderId="12" xfId="2" applyNumberFormat="1" applyFont="1" applyFill="1" applyBorder="1" applyAlignment="1">
      <alignment vertical="center"/>
    </xf>
    <xf numFmtId="165" fontId="3" fillId="8" borderId="27" xfId="2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20" fillId="0" borderId="0" xfId="0" applyFont="1" applyAlignment="1">
      <alignment horizontal="center"/>
    </xf>
    <xf numFmtId="0" fontId="7" fillId="0" borderId="39" xfId="0" applyFont="1" applyBorder="1" applyAlignment="1">
      <alignment horizontal="center"/>
    </xf>
    <xf numFmtId="0" fontId="20" fillId="0" borderId="39" xfId="0" applyFont="1" applyBorder="1"/>
    <xf numFmtId="165" fontId="15" fillId="0" borderId="6" xfId="2" applyNumberFormat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165" fontId="12" fillId="0" borderId="0" xfId="2" applyNumberFormat="1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4" fillId="0" borderId="0" xfId="0" applyFont="1"/>
    <xf numFmtId="0" fontId="35" fillId="2" borderId="31" xfId="0" applyFont="1" applyFill="1" applyBorder="1" applyAlignment="1">
      <alignment horizontal="center"/>
    </xf>
    <xf numFmtId="0" fontId="35" fillId="2" borderId="32" xfId="0" applyFont="1" applyFill="1" applyBorder="1" applyAlignment="1">
      <alignment horizontal="center"/>
    </xf>
    <xf numFmtId="0" fontId="35" fillId="2" borderId="33" xfId="0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3" fontId="36" fillId="0" borderId="42" xfId="0" applyNumberFormat="1" applyFont="1" applyBorder="1" applyAlignment="1">
      <alignment horizontal="center"/>
    </xf>
    <xf numFmtId="0" fontId="36" fillId="3" borderId="35" xfId="0" applyFont="1" applyFill="1" applyBorder="1"/>
    <xf numFmtId="0" fontId="36" fillId="3" borderId="36" xfId="0" applyFont="1" applyFill="1" applyBorder="1"/>
    <xf numFmtId="0" fontId="36" fillId="0" borderId="28" xfId="0" applyFont="1" applyBorder="1" applyAlignment="1">
      <alignment horizontal="center"/>
    </xf>
    <xf numFmtId="3" fontId="36" fillId="0" borderId="6" xfId="0" applyNumberFormat="1" applyFont="1" applyBorder="1" applyAlignment="1">
      <alignment horizontal="center"/>
    </xf>
    <xf numFmtId="0" fontId="36" fillId="3" borderId="6" xfId="0" applyFont="1" applyFill="1" applyBorder="1"/>
    <xf numFmtId="0" fontId="36" fillId="3" borderId="29" xfId="0" applyFont="1" applyFill="1" applyBorder="1"/>
    <xf numFmtId="3" fontId="36" fillId="0" borderId="29" xfId="0" applyNumberFormat="1" applyFont="1" applyBorder="1" applyAlignment="1">
      <alignment horizontal="center"/>
    </xf>
    <xf numFmtId="3" fontId="36" fillId="0" borderId="17" xfId="0" applyNumberFormat="1" applyFont="1" applyBorder="1" applyAlignment="1">
      <alignment horizontal="center"/>
    </xf>
    <xf numFmtId="3" fontId="36" fillId="3" borderId="29" xfId="0" applyNumberFormat="1" applyFont="1" applyFill="1" applyBorder="1"/>
    <xf numFmtId="3" fontId="36" fillId="3" borderId="6" xfId="0" applyNumberFormat="1" applyFont="1" applyFill="1" applyBorder="1"/>
    <xf numFmtId="0" fontId="36" fillId="0" borderId="30" xfId="0" applyFont="1" applyBorder="1" applyAlignment="1">
      <alignment horizontal="center"/>
    </xf>
    <xf numFmtId="9" fontId="36" fillId="0" borderId="6" xfId="1" applyFont="1" applyBorder="1" applyAlignment="1">
      <alignment horizontal="center"/>
    </xf>
    <xf numFmtId="9" fontId="37" fillId="0" borderId="16" xfId="1" applyFont="1" applyBorder="1" applyAlignment="1">
      <alignment horizontal="center"/>
    </xf>
    <xf numFmtId="9" fontId="37" fillId="0" borderId="37" xfId="1" applyFont="1" applyBorder="1" applyAlignment="1">
      <alignment horizont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6" borderId="41" xfId="0" applyFont="1" applyFill="1" applyBorder="1" applyAlignment="1">
      <alignment horizontal="left"/>
    </xf>
    <xf numFmtId="3" fontId="36" fillId="6" borderId="33" xfId="0" applyNumberFormat="1" applyFont="1" applyFill="1" applyBorder="1" applyAlignment="1">
      <alignment horizontal="center"/>
    </xf>
    <xf numFmtId="0" fontId="38" fillId="0" borderId="18" xfId="0" applyFont="1" applyBorder="1"/>
    <xf numFmtId="0" fontId="38" fillId="0" borderId="0" xfId="0" applyFont="1"/>
    <xf numFmtId="0" fontId="39" fillId="0" borderId="12" xfId="0" applyFont="1" applyBorder="1"/>
    <xf numFmtId="0" fontId="38" fillId="0" borderId="7" xfId="0" applyFont="1" applyBorder="1"/>
    <xf numFmtId="0" fontId="38" fillId="0" borderId="9" xfId="0" applyFont="1" applyBorder="1"/>
    <xf numFmtId="0" fontId="38" fillId="0" borderId="19" xfId="0" applyFont="1" applyBorder="1"/>
    <xf numFmtId="0" fontId="40" fillId="0" borderId="18" xfId="0" applyFont="1" applyBorder="1"/>
    <xf numFmtId="0" fontId="40" fillId="0" borderId="0" xfId="0" applyFont="1"/>
    <xf numFmtId="0" fontId="40" fillId="0" borderId="12" xfId="0" applyFont="1" applyBorder="1"/>
    <xf numFmtId="0" fontId="41" fillId="11" borderId="11" xfId="0" applyFont="1" applyFill="1" applyBorder="1" applyAlignment="1">
      <alignment horizontal="center"/>
    </xf>
    <xf numFmtId="0" fontId="41" fillId="11" borderId="20" xfId="0" applyFont="1" applyFill="1" applyBorder="1" applyAlignment="1">
      <alignment horizontal="center"/>
    </xf>
    <xf numFmtId="0" fontId="41" fillId="11" borderId="8" xfId="0" applyFont="1" applyFill="1" applyBorder="1" applyAlignment="1">
      <alignment horizontal="center"/>
    </xf>
    <xf numFmtId="15" fontId="41" fillId="11" borderId="9" xfId="0" applyNumberFormat="1" applyFont="1" applyFill="1" applyBorder="1" applyAlignment="1">
      <alignment horizontal="center"/>
    </xf>
    <xf numFmtId="0" fontId="41" fillId="11" borderId="21" xfId="0" applyFont="1" applyFill="1" applyBorder="1" applyAlignment="1">
      <alignment horizontal="center"/>
    </xf>
    <xf numFmtId="15" fontId="41" fillId="11" borderId="19" xfId="0" applyNumberFormat="1" applyFont="1" applyFill="1" applyBorder="1" applyAlignment="1">
      <alignment horizontal="center"/>
    </xf>
    <xf numFmtId="0" fontId="41" fillId="11" borderId="5" xfId="0" applyFont="1" applyFill="1" applyBorder="1" applyAlignment="1">
      <alignment horizontal="center"/>
    </xf>
    <xf numFmtId="165" fontId="41" fillId="11" borderId="5" xfId="2" applyNumberFormat="1" applyFont="1" applyFill="1" applyBorder="1"/>
    <xf numFmtId="0" fontId="42" fillId="0" borderId="18" xfId="0" applyFont="1" applyBorder="1"/>
    <xf numFmtId="165" fontId="42" fillId="0" borderId="0" xfId="2" applyNumberFormat="1" applyFont="1" applyFill="1" applyBorder="1"/>
    <xf numFmtId="165" fontId="42" fillId="0" borderId="12" xfId="2" applyNumberFormat="1" applyFont="1" applyFill="1" applyBorder="1"/>
    <xf numFmtId="0" fontId="41" fillId="12" borderId="11" xfId="0" applyFont="1" applyFill="1" applyBorder="1" applyAlignment="1">
      <alignment horizontal="center"/>
    </xf>
    <xf numFmtId="0" fontId="41" fillId="12" borderId="20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"/>
    </xf>
    <xf numFmtId="15" fontId="41" fillId="12" borderId="9" xfId="0" applyNumberFormat="1" applyFont="1" applyFill="1" applyBorder="1" applyAlignment="1">
      <alignment horizontal="center"/>
    </xf>
    <xf numFmtId="15" fontId="41" fillId="12" borderId="21" xfId="0" applyNumberFormat="1" applyFont="1" applyFill="1" applyBorder="1" applyAlignment="1">
      <alignment horizontal="center"/>
    </xf>
    <xf numFmtId="15" fontId="41" fillId="12" borderId="19" xfId="0" applyNumberFormat="1" applyFont="1" applyFill="1" applyBorder="1" applyAlignment="1">
      <alignment horizontal="center"/>
    </xf>
    <xf numFmtId="0" fontId="41" fillId="12" borderId="5" xfId="0" applyFont="1" applyFill="1" applyBorder="1" applyAlignment="1">
      <alignment horizontal="center"/>
    </xf>
    <xf numFmtId="165" fontId="41" fillId="12" borderId="5" xfId="2" applyNumberFormat="1" applyFont="1" applyFill="1" applyBorder="1"/>
    <xf numFmtId="0" fontId="42" fillId="0" borderId="0" xfId="0" applyFont="1"/>
    <xf numFmtId="0" fontId="42" fillId="0" borderId="12" xfId="0" applyFont="1" applyBorder="1"/>
    <xf numFmtId="0" fontId="43" fillId="13" borderId="11" xfId="0" applyFont="1" applyFill="1" applyBorder="1" applyAlignment="1">
      <alignment horizontal="center"/>
    </xf>
    <xf numFmtId="0" fontId="43" fillId="13" borderId="20" xfId="0" applyFont="1" applyFill="1" applyBorder="1" applyAlignment="1">
      <alignment horizontal="center"/>
    </xf>
    <xf numFmtId="15" fontId="43" fillId="13" borderId="9" xfId="0" applyNumberFormat="1" applyFont="1" applyFill="1" applyBorder="1" applyAlignment="1">
      <alignment horizontal="center"/>
    </xf>
    <xf numFmtId="15" fontId="43" fillId="13" borderId="21" xfId="0" applyNumberFormat="1" applyFont="1" applyFill="1" applyBorder="1" applyAlignment="1">
      <alignment horizontal="center"/>
    </xf>
    <xf numFmtId="0" fontId="41" fillId="13" borderId="5" xfId="0" applyFont="1" applyFill="1" applyBorder="1" applyAlignment="1">
      <alignment horizontal="center"/>
    </xf>
    <xf numFmtId="165" fontId="41" fillId="13" borderId="5" xfId="2" applyNumberFormat="1" applyFont="1" applyFill="1" applyBorder="1"/>
    <xf numFmtId="0" fontId="43" fillId="14" borderId="11" xfId="0" applyFont="1" applyFill="1" applyBorder="1" applyAlignment="1">
      <alignment horizontal="center"/>
    </xf>
    <xf numFmtId="0" fontId="43" fillId="14" borderId="20" xfId="0" applyFont="1" applyFill="1" applyBorder="1" applyAlignment="1">
      <alignment horizontal="center"/>
    </xf>
    <xf numFmtId="0" fontId="43" fillId="14" borderId="8" xfId="0" applyFont="1" applyFill="1" applyBorder="1" applyAlignment="1">
      <alignment horizontal="center"/>
    </xf>
    <xf numFmtId="15" fontId="43" fillId="14" borderId="9" xfId="0" applyNumberFormat="1" applyFont="1" applyFill="1" applyBorder="1" applyAlignment="1">
      <alignment horizontal="center" wrapText="1"/>
    </xf>
    <xf numFmtId="0" fontId="43" fillId="14" borderId="21" xfId="0" applyFont="1" applyFill="1" applyBorder="1" applyAlignment="1">
      <alignment horizontal="center" vertical="center"/>
    </xf>
    <xf numFmtId="15" fontId="43" fillId="14" borderId="19" xfId="0" applyNumberFormat="1" applyFont="1" applyFill="1" applyBorder="1" applyAlignment="1">
      <alignment horizontal="center" vertical="center"/>
    </xf>
    <xf numFmtId="0" fontId="41" fillId="14" borderId="5" xfId="0" applyFont="1" applyFill="1" applyBorder="1" applyAlignment="1">
      <alignment horizontal="center"/>
    </xf>
    <xf numFmtId="165" fontId="41" fillId="14" borderId="5" xfId="2" applyNumberFormat="1" applyFont="1" applyFill="1" applyBorder="1"/>
    <xf numFmtId="0" fontId="22" fillId="0" borderId="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12" borderId="20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41" fillId="13" borderId="20" xfId="0" applyFont="1" applyFill="1" applyBorder="1" applyAlignment="1">
      <alignment horizontal="center" vertical="center"/>
    </xf>
    <xf numFmtId="0" fontId="41" fillId="13" borderId="21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41" fillId="11" borderId="20" xfId="0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38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1" fillId="14" borderId="20" xfId="0" applyFont="1" applyFill="1" applyBorder="1" applyAlignment="1">
      <alignment horizontal="center" vertical="center"/>
    </xf>
    <xf numFmtId="0" fontId="41" fillId="14" borderId="2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Porcentagem" xfId="1" builtinId="5"/>
    <cellStyle name="Porcentagem 2" xfId="5" xr:uid="{00000000-0005-0000-0000-000003000000}"/>
    <cellStyle name="Vírgula" xfId="2" builtinId="3"/>
    <cellStyle name="Vírgula 2" xfId="4" xr:uid="{00000000-0005-0000-0000-000005000000}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4\DADOS%20ESTAT&#205;STICOS\2024\Fichas%20Regionais\Norte%201\Ficha%202%20Resumo%20do%20Regional%20de%202024%20Norte%201.xlsx" TargetMode="External"/><Relationship Id="rId1" Type="http://schemas.openxmlformats.org/officeDocument/2006/relationships/externalLinkPath" Target="/Users/JOBERTO/Documents/Meus%20Documentos%20Joberto/ECC/Secretaria%20Nacional/2024/DADOS%20ESTAT&#205;STICOS/2024/Fichas%20Regionais/Norte%201/Ficha%202%20Resumo%20do%20Regional%20de%202024%20Nort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4\DADOS%20ESTAT&#205;STICOS\2024\Fichas%20Regionais\Nordeste%201\Ficha%202%20Resumo%20do%20Regional%20Nordeste%201.xlsx" TargetMode="External"/><Relationship Id="rId1" Type="http://schemas.openxmlformats.org/officeDocument/2006/relationships/externalLinkPath" Target="/Users/JOBERTO/Documents/Meus%20Documentos%20Joberto/ECC/Secretaria%20Nacional/2024/DADOS%20ESTAT&#205;STICOS/2024/Fichas%20Regionais/Nordeste%201/Ficha%202%20Resumo%20do%20Regional%20Nordeste%2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4\DADOS%20ESTAT&#205;STICOS\2024\Fichas%20Regionais\Nordeste%202\ficha%202%20Nordeste%202%20-2024.xlsx" TargetMode="External"/><Relationship Id="rId1" Type="http://schemas.openxmlformats.org/officeDocument/2006/relationships/externalLinkPath" Target="/Users/JOBERTO/Documents/Meus%20Documentos%20Joberto/ECC/Secretaria%20Nacional/2024/DADOS%20ESTAT&#205;STICOS/2024/Fichas%20Regionais/Nordeste%202/ficha%202%20Nordeste%202%20-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4\DADOS%20ESTAT&#205;STICOS\2024\Fichas%20Regionais\Centro%20Oeste%20Regi&#227;o\1%20-%20ficha%202%20Resumo%20do%20Regional%20OESTE%201%202024.xlsx" TargetMode="External"/><Relationship Id="rId1" Type="http://schemas.openxmlformats.org/officeDocument/2006/relationships/externalLinkPath" Target="/Users/JOBERTO/Documents/Meus%20Documentos%20Joberto/ECC/Secretaria%20Nacional/2024/DADOS%20ESTAT&#205;STICOS/2024/Fichas%20Regionais/Centro%20Oeste%20Regi&#227;o/1%20-%20ficha%202%20Resumo%20do%20Regional%20OESTE%201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4\DADOS%20ESTAT&#205;STICOS\2024\Fichas%20Nacionais\1%20-%20DADOS%20ESTAT&#205;STICOS%20%202024%20GERAL.xlsx" TargetMode="External"/><Relationship Id="rId1" Type="http://schemas.openxmlformats.org/officeDocument/2006/relationships/externalLinkPath" Target="1%20-%20DADOS%20ESTAT&#205;STICOS%20%202024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2"/>
      <sheetName val=" Estado-(Arqui)Diocese-Cidade"/>
    </sheetNames>
    <sheetDataSet>
      <sheetData sheetId="0">
        <row r="9">
          <cell r="C9">
            <v>2</v>
          </cell>
        </row>
        <row r="10">
          <cell r="C10">
            <v>6</v>
          </cell>
        </row>
        <row r="11">
          <cell r="C11">
            <v>12</v>
          </cell>
        </row>
        <row r="13">
          <cell r="C13">
            <v>47</v>
          </cell>
        </row>
        <row r="14">
          <cell r="C14">
            <v>23</v>
          </cell>
        </row>
        <row r="15">
          <cell r="C15">
            <v>374</v>
          </cell>
        </row>
        <row r="16">
          <cell r="C16">
            <v>0.78</v>
          </cell>
        </row>
        <row r="23">
          <cell r="C23">
            <v>3</v>
          </cell>
        </row>
        <row r="24">
          <cell r="C24">
            <v>8</v>
          </cell>
        </row>
        <row r="25">
          <cell r="C25">
            <v>4</v>
          </cell>
        </row>
        <row r="26">
          <cell r="C26">
            <v>85</v>
          </cell>
        </row>
        <row r="28">
          <cell r="C28">
            <v>0.8</v>
          </cell>
        </row>
        <row r="34">
          <cell r="C34">
            <v>2</v>
          </cell>
        </row>
        <row r="35">
          <cell r="C35">
            <v>2</v>
          </cell>
        </row>
        <row r="36">
          <cell r="C36">
            <v>56</v>
          </cell>
        </row>
        <row r="38">
          <cell r="C38">
            <v>0.6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2"/>
      <sheetName val=" Estado-(Arqui)Diocese-Cidade"/>
    </sheetNames>
    <sheetDataSet>
      <sheetData sheetId="0">
        <row r="9">
          <cell r="C9">
            <v>1</v>
          </cell>
        </row>
        <row r="10">
          <cell r="C10">
            <v>9</v>
          </cell>
        </row>
        <row r="11">
          <cell r="C11">
            <v>144</v>
          </cell>
        </row>
        <row r="13">
          <cell r="C13">
            <v>277</v>
          </cell>
        </row>
        <row r="14">
          <cell r="C14">
            <v>172</v>
          </cell>
        </row>
        <row r="15">
          <cell r="C15">
            <v>3382</v>
          </cell>
        </row>
        <row r="16">
          <cell r="C16">
            <v>0.68</v>
          </cell>
        </row>
        <row r="23">
          <cell r="C23">
            <v>9</v>
          </cell>
        </row>
        <row r="24">
          <cell r="C24">
            <v>52</v>
          </cell>
        </row>
        <row r="25">
          <cell r="C25">
            <v>41</v>
          </cell>
        </row>
        <row r="26">
          <cell r="C26">
            <v>1137</v>
          </cell>
        </row>
        <row r="28">
          <cell r="C28">
            <v>0.52</v>
          </cell>
        </row>
        <row r="34">
          <cell r="C34">
            <v>9</v>
          </cell>
        </row>
        <row r="35">
          <cell r="C35">
            <v>22</v>
          </cell>
        </row>
        <row r="36">
          <cell r="C36">
            <v>471</v>
          </cell>
        </row>
        <row r="38">
          <cell r="C38">
            <v>0.36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2"/>
      <sheetName val=" Estado-(Arqui)Diocese-Cidade"/>
      <sheetName val="Plan1"/>
    </sheetNames>
    <sheetDataSet>
      <sheetData sheetId="0">
        <row r="9">
          <cell r="C9">
            <v>4</v>
          </cell>
        </row>
        <row r="10">
          <cell r="C10">
            <v>21</v>
          </cell>
        </row>
        <row r="11">
          <cell r="C11">
            <v>460</v>
          </cell>
        </row>
        <row r="13">
          <cell r="C13">
            <v>761</v>
          </cell>
        </row>
        <row r="14">
          <cell r="C14">
            <v>426</v>
          </cell>
        </row>
        <row r="15">
          <cell r="C15">
            <v>10580</v>
          </cell>
        </row>
        <row r="16">
          <cell r="C16">
            <v>0.65710000000000002</v>
          </cell>
        </row>
        <row r="17">
          <cell r="C17">
            <v>69</v>
          </cell>
        </row>
        <row r="18">
          <cell r="C18">
            <v>45</v>
          </cell>
        </row>
        <row r="19">
          <cell r="C19">
            <v>0</v>
          </cell>
        </row>
        <row r="20">
          <cell r="C20">
            <v>604</v>
          </cell>
        </row>
        <row r="21">
          <cell r="C21">
            <v>16310</v>
          </cell>
        </row>
        <row r="23">
          <cell r="C23">
            <v>21</v>
          </cell>
        </row>
        <row r="24">
          <cell r="C24">
            <v>141</v>
          </cell>
        </row>
        <row r="25">
          <cell r="C25">
            <v>87</v>
          </cell>
        </row>
        <row r="26">
          <cell r="C26">
            <v>2711</v>
          </cell>
        </row>
        <row r="28">
          <cell r="C28">
            <v>0.64610000000000001</v>
          </cell>
        </row>
        <row r="29">
          <cell r="C29">
            <v>19</v>
          </cell>
        </row>
        <row r="30">
          <cell r="C30">
            <v>0</v>
          </cell>
        </row>
        <row r="31">
          <cell r="C31">
            <v>126</v>
          </cell>
        </row>
        <row r="32">
          <cell r="C32">
            <v>4590</v>
          </cell>
        </row>
        <row r="34">
          <cell r="C34">
            <v>18</v>
          </cell>
        </row>
        <row r="35">
          <cell r="C35">
            <v>38</v>
          </cell>
        </row>
        <row r="36">
          <cell r="C36">
            <v>1323</v>
          </cell>
        </row>
        <row r="38">
          <cell r="C38">
            <v>0.48</v>
          </cell>
        </row>
        <row r="39">
          <cell r="C39">
            <v>1</v>
          </cell>
        </row>
        <row r="40">
          <cell r="C40">
            <v>54</v>
          </cell>
        </row>
        <row r="41">
          <cell r="C41">
            <v>1983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cha 2"/>
      <sheetName val=" Estado-(Arqui)Diocese-Cidade"/>
    </sheetNames>
    <sheetDataSet>
      <sheetData sheetId="0">
        <row r="38">
          <cell r="C38">
            <v>0.4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izado 2024"/>
      <sheetName val="Comparativo Realizado 24-23"/>
      <sheetName val="Acumulado 24"/>
      <sheetName val="RESUMO 24-25 "/>
      <sheetName val="PREVISÃO 25"/>
      <sheetName val="-PREVISAO 25 X REALIZADO 24-23"/>
      <sheetName val="SINTÉTICO 2024"/>
    </sheetNames>
    <sheetDataSet>
      <sheetData sheetId="0">
        <row r="44">
          <cell r="G44">
            <v>3003</v>
          </cell>
          <cell r="H44">
            <v>66575</v>
          </cell>
        </row>
      </sheetData>
      <sheetData sheetId="1"/>
      <sheetData sheetId="2"/>
      <sheetData sheetId="3">
        <row r="18">
          <cell r="C18">
            <v>622</v>
          </cell>
        </row>
        <row r="19">
          <cell r="C19">
            <v>16480</v>
          </cell>
        </row>
        <row r="25">
          <cell r="C25">
            <v>250</v>
          </cell>
        </row>
        <row r="26">
          <cell r="C26">
            <v>7154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V46"/>
  <sheetViews>
    <sheetView showGridLines="0" topLeftCell="A34" zoomScale="149" zoomScaleNormal="149" workbookViewId="0">
      <selection activeCell="B44" sqref="B44:T44"/>
    </sheetView>
  </sheetViews>
  <sheetFormatPr defaultRowHeight="15" x14ac:dyDescent="0.2"/>
  <cols>
    <col min="1" max="1" width="2.42578125" style="16" customWidth="1"/>
    <col min="2" max="2" width="18.5703125" style="16" customWidth="1"/>
    <col min="3" max="3" width="9.85546875" style="16" customWidth="1"/>
    <col min="4" max="4" width="11.5703125" style="16" customWidth="1"/>
    <col min="5" max="5" width="10.42578125" style="16" customWidth="1"/>
    <col min="6" max="6" width="12.85546875" style="16" customWidth="1"/>
    <col min="7" max="7" width="12.140625" style="16" customWidth="1"/>
    <col min="8" max="8" width="10.140625" style="16" customWidth="1"/>
    <col min="9" max="9" width="8.7109375" style="16" bestFit="1" customWidth="1"/>
    <col min="10" max="10" width="1.140625" style="16" customWidth="1"/>
    <col min="11" max="11" width="10.85546875" style="16" customWidth="1"/>
    <col min="12" max="12" width="10" style="16" customWidth="1"/>
    <col min="13" max="13" width="11.85546875" style="16" customWidth="1"/>
    <col min="14" max="14" width="9.5703125" style="16" customWidth="1"/>
    <col min="15" max="15" width="7.5703125" style="16" customWidth="1"/>
    <col min="16" max="16" width="1.5703125" style="16" customWidth="1"/>
    <col min="17" max="17" width="11.140625" style="16" customWidth="1"/>
    <col min="18" max="18" width="12" style="16" customWidth="1"/>
    <col min="19" max="19" width="8.85546875" style="16" customWidth="1"/>
    <col min="20" max="20" width="8.42578125" style="16" customWidth="1"/>
    <col min="21" max="21" width="2" style="16" customWidth="1"/>
    <col min="22" max="16384" width="9.140625" style="16"/>
  </cols>
  <sheetData>
    <row r="1" spans="2:20" ht="20.25" x14ac:dyDescent="0.2">
      <c r="B1" s="242" t="s">
        <v>84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2:20" ht="6" customHeight="1" x14ac:dyDescent="0.2"/>
    <row r="3" spans="2:20" ht="15" customHeight="1" x14ac:dyDescent="0.25">
      <c r="B3" s="243" t="s">
        <v>60</v>
      </c>
      <c r="C3" s="240" t="s">
        <v>21</v>
      </c>
      <c r="D3" s="240"/>
      <c r="E3" s="240"/>
      <c r="F3" s="240"/>
      <c r="G3" s="240"/>
      <c r="H3" s="240"/>
      <c r="I3" s="240"/>
      <c r="K3" s="237" t="s">
        <v>19</v>
      </c>
      <c r="L3" s="238"/>
      <c r="M3" s="238"/>
      <c r="N3" s="238"/>
      <c r="O3" s="239"/>
      <c r="Q3" s="42" t="s">
        <v>0</v>
      </c>
      <c r="R3" s="43" t="s">
        <v>20</v>
      </c>
      <c r="S3" s="44"/>
      <c r="T3" s="45"/>
    </row>
    <row r="4" spans="2:20" ht="15" customHeight="1" x14ac:dyDescent="0.25">
      <c r="B4" s="244"/>
      <c r="C4" s="58" t="s">
        <v>11</v>
      </c>
      <c r="D4" s="58" t="s">
        <v>4</v>
      </c>
      <c r="E4" s="58" t="s">
        <v>5</v>
      </c>
      <c r="F4" s="58" t="s">
        <v>12</v>
      </c>
      <c r="G4" s="58" t="s">
        <v>9</v>
      </c>
      <c r="H4" s="58" t="s">
        <v>13</v>
      </c>
      <c r="I4" s="58" t="s">
        <v>14</v>
      </c>
      <c r="J4" s="39"/>
      <c r="K4" s="58" t="s">
        <v>4</v>
      </c>
      <c r="L4" s="58" t="s">
        <v>8</v>
      </c>
      <c r="M4" s="58" t="s">
        <v>9</v>
      </c>
      <c r="N4" s="58" t="s">
        <v>13</v>
      </c>
      <c r="O4" s="58" t="s">
        <v>14</v>
      </c>
      <c r="P4" s="39"/>
      <c r="Q4" s="58" t="s">
        <v>4</v>
      </c>
      <c r="R4" s="59" t="s">
        <v>9</v>
      </c>
      <c r="S4" s="59" t="s">
        <v>13</v>
      </c>
      <c r="T4" s="59" t="s">
        <v>14</v>
      </c>
    </row>
    <row r="5" spans="2:20" ht="15.75" x14ac:dyDescent="0.25">
      <c r="B5" s="46" t="s">
        <v>16</v>
      </c>
      <c r="C5" s="79">
        <f>'[1]ficha 2'!$C$9</f>
        <v>2</v>
      </c>
      <c r="D5" s="80">
        <f>'[1]ficha 2'!$C$10</f>
        <v>6</v>
      </c>
      <c r="E5" s="79">
        <f>'[1]ficha 2'!$C$11</f>
        <v>12</v>
      </c>
      <c r="F5" s="79">
        <f>'[1]ficha 2'!$C$13</f>
        <v>47</v>
      </c>
      <c r="G5" s="79">
        <f>'[1]ficha 2'!$C$14</f>
        <v>23</v>
      </c>
      <c r="H5" s="81">
        <f>'[1]ficha 2'!$C$15</f>
        <v>374</v>
      </c>
      <c r="I5" s="82">
        <f>'[1]ficha 2'!$C$16</f>
        <v>0.78</v>
      </c>
      <c r="J5" s="48"/>
      <c r="K5" s="79">
        <f>'[1]ficha 2'!$C$23</f>
        <v>3</v>
      </c>
      <c r="L5" s="79">
        <f>'[1]ficha 2'!$C$24</f>
        <v>8</v>
      </c>
      <c r="M5" s="79">
        <f>'[1]ficha 2'!$C$25</f>
        <v>4</v>
      </c>
      <c r="N5" s="79">
        <f>'[1]ficha 2'!$C$26</f>
        <v>85</v>
      </c>
      <c r="O5" s="65">
        <f>'[1]ficha 2'!$C$28</f>
        <v>0.8</v>
      </c>
      <c r="P5" s="48"/>
      <c r="Q5" s="83">
        <f>'[1]ficha 2'!$C$34</f>
        <v>2</v>
      </c>
      <c r="R5" s="13">
        <f>'[1]ficha 2'!$C$35</f>
        <v>2</v>
      </c>
      <c r="S5" s="13">
        <f>'[1]ficha 2'!$C$36</f>
        <v>56</v>
      </c>
      <c r="T5" s="65">
        <f>'[1]ficha 2'!$C$38</f>
        <v>0.6</v>
      </c>
    </row>
    <row r="6" spans="2:20" ht="15.75" x14ac:dyDescent="0.25">
      <c r="B6" s="46" t="s">
        <v>17</v>
      </c>
      <c r="C6" s="10">
        <v>2</v>
      </c>
      <c r="D6" s="11">
        <v>13</v>
      </c>
      <c r="E6" s="11">
        <v>78</v>
      </c>
      <c r="F6" s="10">
        <v>199</v>
      </c>
      <c r="G6" s="10">
        <v>122</v>
      </c>
      <c r="H6" s="12">
        <v>2749</v>
      </c>
      <c r="I6" s="78">
        <v>0.71</v>
      </c>
      <c r="J6" s="45"/>
      <c r="K6" s="10">
        <v>12</v>
      </c>
      <c r="L6" s="10">
        <v>32</v>
      </c>
      <c r="M6" s="10">
        <v>26</v>
      </c>
      <c r="N6" s="12">
        <v>799</v>
      </c>
      <c r="O6" s="107">
        <v>0.73</v>
      </c>
      <c r="P6" s="31">
        <v>0.5</v>
      </c>
      <c r="Q6" s="13">
        <v>5</v>
      </c>
      <c r="R6" s="10">
        <v>10</v>
      </c>
      <c r="S6" s="10">
        <v>321</v>
      </c>
      <c r="T6" s="108">
        <v>0.57999999999999996</v>
      </c>
    </row>
    <row r="7" spans="2:20" ht="15.75" x14ac:dyDescent="0.25">
      <c r="B7" s="46" t="s">
        <v>30</v>
      </c>
      <c r="C7" s="104">
        <v>4</v>
      </c>
      <c r="D7" s="68">
        <v>8</v>
      </c>
      <c r="E7" s="68">
        <v>51</v>
      </c>
      <c r="F7" s="104">
        <v>80</v>
      </c>
      <c r="G7" s="104">
        <v>22</v>
      </c>
      <c r="H7" s="105">
        <v>663</v>
      </c>
      <c r="I7" s="106">
        <v>0.69</v>
      </c>
      <c r="J7" s="45"/>
      <c r="K7" s="79">
        <v>8</v>
      </c>
      <c r="L7" s="79">
        <v>14</v>
      </c>
      <c r="M7" s="79">
        <v>5</v>
      </c>
      <c r="N7" s="81">
        <v>163</v>
      </c>
      <c r="O7" s="96">
        <v>0.69</v>
      </c>
      <c r="P7" s="48"/>
      <c r="Q7" s="83">
        <v>8</v>
      </c>
      <c r="R7" s="79">
        <v>5</v>
      </c>
      <c r="S7" s="79">
        <v>113</v>
      </c>
      <c r="T7" s="96">
        <v>0.56000000000000005</v>
      </c>
    </row>
    <row r="8" spans="2:20" ht="15.75" x14ac:dyDescent="0.25">
      <c r="B8" s="46" t="s">
        <v>18</v>
      </c>
      <c r="C8" s="10">
        <v>3</v>
      </c>
      <c r="D8" s="11">
        <v>7</v>
      </c>
      <c r="E8" s="11">
        <v>49</v>
      </c>
      <c r="F8" s="10">
        <v>87</v>
      </c>
      <c r="G8" s="10">
        <v>25</v>
      </c>
      <c r="H8" s="12">
        <v>606</v>
      </c>
      <c r="I8" s="78">
        <v>0.69</v>
      </c>
      <c r="J8" s="15"/>
      <c r="K8" s="10">
        <v>7</v>
      </c>
      <c r="L8" s="10">
        <v>19</v>
      </c>
      <c r="M8" s="10">
        <v>11</v>
      </c>
      <c r="N8" s="12">
        <v>225</v>
      </c>
      <c r="O8" s="78">
        <v>0.87</v>
      </c>
      <c r="P8" s="15"/>
      <c r="Q8" s="13">
        <v>7</v>
      </c>
      <c r="R8" s="10">
        <v>3</v>
      </c>
      <c r="S8" s="10">
        <v>62</v>
      </c>
      <c r="T8" s="78">
        <v>0.59</v>
      </c>
    </row>
    <row r="9" spans="2:20" ht="15.75" x14ac:dyDescent="0.25">
      <c r="B9" s="47" t="s">
        <v>71</v>
      </c>
      <c r="C9" s="97">
        <f>SUM(C5:C8)</f>
        <v>11</v>
      </c>
      <c r="D9" s="97">
        <f>SUM(D5:D8)</f>
        <v>34</v>
      </c>
      <c r="E9" s="97">
        <f>SUM(E5:E8)</f>
        <v>190</v>
      </c>
      <c r="F9" s="26">
        <f t="shared" ref="F9:H9" si="0">SUM(F5:F8)</f>
        <v>413</v>
      </c>
      <c r="G9" s="26">
        <f t="shared" si="0"/>
        <v>192</v>
      </c>
      <c r="H9" s="26">
        <f t="shared" si="0"/>
        <v>4392</v>
      </c>
      <c r="I9" s="27">
        <f>SUM(I5:I8)/4</f>
        <v>0.71749999999999992</v>
      </c>
      <c r="J9" s="15"/>
      <c r="K9" s="26">
        <f>SUM(K5:K8)</f>
        <v>30</v>
      </c>
      <c r="L9" s="26">
        <f>SUM(L5:L8)</f>
        <v>73</v>
      </c>
      <c r="M9" s="26">
        <f>SUM(M5:M8)</f>
        <v>46</v>
      </c>
      <c r="N9" s="26">
        <f>SUM(N5:N8)</f>
        <v>1272</v>
      </c>
      <c r="O9" s="27">
        <f>SUM(O5:O8)/4</f>
        <v>0.77249999999999996</v>
      </c>
      <c r="P9" s="15"/>
      <c r="Q9" s="26">
        <f>SUM(Q5:Q8)</f>
        <v>22</v>
      </c>
      <c r="R9" s="26">
        <f>SUM(R5:R8)</f>
        <v>20</v>
      </c>
      <c r="S9" s="26">
        <f>SUM(S5:S8)</f>
        <v>552</v>
      </c>
      <c r="T9" s="27">
        <f>SUM(T5:T8)/4</f>
        <v>0.58250000000000002</v>
      </c>
    </row>
    <row r="10" spans="2:20" ht="5.25" customHeight="1" x14ac:dyDescent="0.2">
      <c r="K10" s="48"/>
      <c r="L10" s="48"/>
      <c r="M10" s="48"/>
      <c r="N10" s="48"/>
      <c r="O10" s="48"/>
    </row>
    <row r="11" spans="2:20" ht="15.75" x14ac:dyDescent="0.25">
      <c r="B11" s="243" t="s">
        <v>59</v>
      </c>
      <c r="C11" s="240" t="s">
        <v>21</v>
      </c>
      <c r="D11" s="240"/>
      <c r="E11" s="240"/>
      <c r="F11" s="240"/>
      <c r="G11" s="240"/>
      <c r="H11" s="240"/>
      <c r="I11" s="240"/>
      <c r="K11" s="237" t="s">
        <v>19</v>
      </c>
      <c r="L11" s="238"/>
      <c r="M11" s="238"/>
      <c r="N11" s="238"/>
      <c r="O11" s="239"/>
      <c r="Q11" s="245" t="s">
        <v>20</v>
      </c>
      <c r="R11" s="245"/>
      <c r="S11" s="245"/>
      <c r="T11" s="245"/>
    </row>
    <row r="12" spans="2:20" ht="15.75" x14ac:dyDescent="0.25">
      <c r="B12" s="244"/>
      <c r="C12" s="46" t="s">
        <v>11</v>
      </c>
      <c r="D12" s="46" t="s">
        <v>4</v>
      </c>
      <c r="E12" s="46" t="s">
        <v>5</v>
      </c>
      <c r="F12" s="46" t="s">
        <v>12</v>
      </c>
      <c r="G12" s="46" t="s">
        <v>9</v>
      </c>
      <c r="H12" s="46" t="s">
        <v>13</v>
      </c>
      <c r="I12" s="46" t="s">
        <v>14</v>
      </c>
      <c r="J12" s="23"/>
      <c r="K12" s="46" t="s">
        <v>4</v>
      </c>
      <c r="L12" s="46" t="s">
        <v>8</v>
      </c>
      <c r="M12" s="46" t="s">
        <v>9</v>
      </c>
      <c r="N12" s="46" t="s">
        <v>13</v>
      </c>
      <c r="O12" s="46" t="s">
        <v>14</v>
      </c>
      <c r="P12" s="23"/>
      <c r="Q12" s="46" t="s">
        <v>4</v>
      </c>
      <c r="R12" s="60" t="s">
        <v>9</v>
      </c>
      <c r="S12" s="60" t="s">
        <v>13</v>
      </c>
      <c r="T12" s="60" t="s">
        <v>14</v>
      </c>
    </row>
    <row r="13" spans="2:20" ht="17.25" customHeight="1" x14ac:dyDescent="0.25">
      <c r="B13" s="46" t="s">
        <v>15</v>
      </c>
      <c r="C13" s="28">
        <f>'[2]ficha 2'!$C$9</f>
        <v>1</v>
      </c>
      <c r="D13" s="28">
        <f>'[2]ficha 2'!$C$10</f>
        <v>9</v>
      </c>
      <c r="E13" s="28">
        <f>'[2]ficha 2'!$C$11</f>
        <v>144</v>
      </c>
      <c r="F13" s="28">
        <f>'[2]ficha 2'!$C$13</f>
        <v>277</v>
      </c>
      <c r="G13" s="28">
        <f>'[2]ficha 2'!$C$14</f>
        <v>172</v>
      </c>
      <c r="H13" s="28">
        <f>'[2]ficha 2'!$C$15</f>
        <v>3382</v>
      </c>
      <c r="I13" s="72">
        <f>'[2]ficha 2'!$C$16</f>
        <v>0.68</v>
      </c>
      <c r="J13" s="49"/>
      <c r="K13" s="28">
        <f>'[2]ficha 2'!$C$23</f>
        <v>9</v>
      </c>
      <c r="L13" s="28">
        <f>'[2]ficha 2'!$C$24</f>
        <v>52</v>
      </c>
      <c r="M13" s="28">
        <f>'[2]ficha 2'!$C$25</f>
        <v>41</v>
      </c>
      <c r="N13" s="28">
        <f>'[2]ficha 2'!$C$26</f>
        <v>1137</v>
      </c>
      <c r="O13" s="72">
        <f>'[2]ficha 2'!$C$28</f>
        <v>0.52</v>
      </c>
      <c r="P13" s="73"/>
      <c r="Q13" s="75">
        <f>'[2]ficha 2'!$C$34</f>
        <v>9</v>
      </c>
      <c r="R13" s="75">
        <f>'[2]ficha 2'!$C$35</f>
        <v>22</v>
      </c>
      <c r="S13" s="75">
        <f>'[2]ficha 2'!$C$36</f>
        <v>471</v>
      </c>
      <c r="T13" s="76">
        <f>'[2]ficha 2'!$C$38</f>
        <v>0.36</v>
      </c>
    </row>
    <row r="14" spans="2:20" ht="17.25" customHeight="1" x14ac:dyDescent="0.25">
      <c r="B14" s="46" t="s">
        <v>22</v>
      </c>
      <c r="C14" s="84">
        <f>'[3]ficha 2'!$C$9</f>
        <v>4</v>
      </c>
      <c r="D14" s="84">
        <f>'[3]ficha 2'!$C$10</f>
        <v>21</v>
      </c>
      <c r="E14" s="84">
        <f>'[3]ficha 2'!$C$11</f>
        <v>460</v>
      </c>
      <c r="F14" s="84">
        <f>'[3]ficha 2'!$C$13</f>
        <v>761</v>
      </c>
      <c r="G14" s="84">
        <f>'[3]ficha 2'!$C$14</f>
        <v>426</v>
      </c>
      <c r="H14" s="84">
        <f>'[3]ficha 2'!$C$15</f>
        <v>10580</v>
      </c>
      <c r="I14" s="85">
        <f>'[3]ficha 2'!$C$16</f>
        <v>0.65710000000000002</v>
      </c>
      <c r="J14" s="50"/>
      <c r="K14" s="84">
        <f>'[3]ficha 2'!$C$23</f>
        <v>21</v>
      </c>
      <c r="L14" s="84">
        <f>'[3]ficha 2'!$C$24</f>
        <v>141</v>
      </c>
      <c r="M14" s="84">
        <f>'[3]ficha 2'!$C$25</f>
        <v>87</v>
      </c>
      <c r="N14" s="84">
        <f>'[3]ficha 2'!$C$26</f>
        <v>2711</v>
      </c>
      <c r="O14" s="85">
        <f>'[3]ficha 2'!$C$28</f>
        <v>0.64610000000000001</v>
      </c>
      <c r="P14" s="50"/>
      <c r="Q14" s="99">
        <f>'[3]ficha 2'!$C$34</f>
        <v>18</v>
      </c>
      <c r="R14" s="99">
        <f>'[3]ficha 2'!$C$35</f>
        <v>38</v>
      </c>
      <c r="S14" s="99">
        <f>'[3]ficha 2'!$C$36</f>
        <v>1323</v>
      </c>
      <c r="T14" s="100">
        <f>'[3]ficha 2'!$C$38</f>
        <v>0.48</v>
      </c>
    </row>
    <row r="15" spans="2:20" ht="17.25" customHeight="1" x14ac:dyDescent="0.25">
      <c r="B15" s="46" t="s">
        <v>23</v>
      </c>
      <c r="C15" s="79">
        <v>2</v>
      </c>
      <c r="D15" s="80">
        <v>23</v>
      </c>
      <c r="E15" s="80">
        <v>191</v>
      </c>
      <c r="F15" s="79">
        <v>344</v>
      </c>
      <c r="G15" s="79">
        <v>153</v>
      </c>
      <c r="H15" s="81">
        <v>3856</v>
      </c>
      <c r="I15" s="96">
        <v>0.66</v>
      </c>
      <c r="J15" s="50"/>
      <c r="K15" s="79">
        <v>23</v>
      </c>
      <c r="L15" s="79">
        <v>78</v>
      </c>
      <c r="M15" s="79">
        <v>42</v>
      </c>
      <c r="N15" s="81">
        <v>1161</v>
      </c>
      <c r="O15" s="122">
        <v>0.74</v>
      </c>
      <c r="P15" s="50"/>
      <c r="Q15" s="83">
        <v>22</v>
      </c>
      <c r="R15" s="79">
        <v>12</v>
      </c>
      <c r="S15" s="79">
        <v>344</v>
      </c>
      <c r="T15" s="96">
        <v>0.64</v>
      </c>
    </row>
    <row r="16" spans="2:20" ht="17.25" customHeight="1" x14ac:dyDescent="0.25">
      <c r="B16" s="46" t="s">
        <v>24</v>
      </c>
      <c r="C16" s="10">
        <v>1</v>
      </c>
      <c r="D16" s="11">
        <v>8</v>
      </c>
      <c r="E16" s="11">
        <v>132</v>
      </c>
      <c r="F16" s="10">
        <v>210</v>
      </c>
      <c r="G16" s="10">
        <v>89</v>
      </c>
      <c r="H16" s="66">
        <v>1975</v>
      </c>
      <c r="I16" s="78">
        <v>0.62749999999999995</v>
      </c>
      <c r="J16" s="50"/>
      <c r="K16" s="10">
        <v>8</v>
      </c>
      <c r="L16" s="10">
        <v>39</v>
      </c>
      <c r="M16" s="10">
        <v>22</v>
      </c>
      <c r="N16" s="66">
        <v>632</v>
      </c>
      <c r="O16" s="78">
        <v>0.63129999999999997</v>
      </c>
      <c r="P16" s="50"/>
      <c r="Q16" s="13">
        <v>7</v>
      </c>
      <c r="R16" s="10">
        <v>8</v>
      </c>
      <c r="S16" s="66">
        <v>258</v>
      </c>
      <c r="T16" s="78">
        <v>0.5</v>
      </c>
    </row>
    <row r="17" spans="2:20" ht="17.25" customHeight="1" x14ac:dyDescent="0.25">
      <c r="B17" s="46" t="s">
        <v>57</v>
      </c>
      <c r="C17" s="109">
        <v>1</v>
      </c>
      <c r="D17" s="67">
        <v>9</v>
      </c>
      <c r="E17" s="67">
        <v>76</v>
      </c>
      <c r="F17" s="119">
        <v>122</v>
      </c>
      <c r="G17" s="119">
        <v>71</v>
      </c>
      <c r="H17" s="120">
        <v>1652</v>
      </c>
      <c r="I17" s="121">
        <v>0.74750000000000005</v>
      </c>
      <c r="J17" s="50"/>
      <c r="K17" s="88">
        <v>7</v>
      </c>
      <c r="L17" s="88">
        <v>26</v>
      </c>
      <c r="M17" s="88">
        <v>19</v>
      </c>
      <c r="N17" s="89">
        <v>488</v>
      </c>
      <c r="O17" s="90">
        <v>0.87</v>
      </c>
      <c r="P17" s="50"/>
      <c r="Q17" s="91">
        <v>5</v>
      </c>
      <c r="R17" s="88">
        <v>6</v>
      </c>
      <c r="S17" s="88">
        <v>182</v>
      </c>
      <c r="T17" s="90">
        <v>0.84</v>
      </c>
    </row>
    <row r="18" spans="2:20" ht="17.25" customHeight="1" x14ac:dyDescent="0.25">
      <c r="B18" s="51" t="s">
        <v>71</v>
      </c>
      <c r="C18" s="86">
        <f>SUM(C13:C17)</f>
        <v>9</v>
      </c>
      <c r="D18" s="86">
        <f t="shared" ref="D18:H18" si="1">SUM(D13:D17)</f>
        <v>70</v>
      </c>
      <c r="E18" s="86">
        <f t="shared" si="1"/>
        <v>1003</v>
      </c>
      <c r="F18" s="86">
        <f t="shared" si="1"/>
        <v>1714</v>
      </c>
      <c r="G18" s="86">
        <f t="shared" si="1"/>
        <v>911</v>
      </c>
      <c r="H18" s="86">
        <f t="shared" si="1"/>
        <v>21445</v>
      </c>
      <c r="I18" s="87">
        <f>SUM(I13:I17)/5</f>
        <v>0.67442000000000002</v>
      </c>
      <c r="J18" s="15"/>
      <c r="K18" s="26">
        <f>SUM(K13:K17)</f>
        <v>68</v>
      </c>
      <c r="L18" s="26">
        <f>SUM(L13:L17)</f>
        <v>336</v>
      </c>
      <c r="M18" s="26">
        <f>SUM(M13:M17)</f>
        <v>211</v>
      </c>
      <c r="N18" s="26">
        <f>SUM(N13:N17)</f>
        <v>6129</v>
      </c>
      <c r="O18" s="27">
        <f>SUM(O13:O17)/5</f>
        <v>0.68147999999999997</v>
      </c>
      <c r="P18" s="15"/>
      <c r="Q18" s="26">
        <f>SUM(Q13:Q17)</f>
        <v>61</v>
      </c>
      <c r="R18" s="26">
        <f>SUM(R13:R17)</f>
        <v>86</v>
      </c>
      <c r="S18" s="26">
        <f>SUM(S13:S17)</f>
        <v>2578</v>
      </c>
      <c r="T18" s="27">
        <f>SUM(T13:T17)/5</f>
        <v>0.56399999999999995</v>
      </c>
    </row>
    <row r="19" spans="2:20" ht="5.25" customHeight="1" x14ac:dyDescent="0.2"/>
    <row r="20" spans="2:20" ht="15.75" customHeight="1" x14ac:dyDescent="0.25">
      <c r="B20" s="243" t="s">
        <v>58</v>
      </c>
      <c r="C20" s="240" t="s">
        <v>21</v>
      </c>
      <c r="D20" s="240"/>
      <c r="E20" s="240"/>
      <c r="F20" s="240"/>
      <c r="G20" s="240"/>
      <c r="H20" s="240"/>
      <c r="I20" s="240"/>
      <c r="K20" s="237" t="s">
        <v>19</v>
      </c>
      <c r="L20" s="238"/>
      <c r="M20" s="238"/>
      <c r="N20" s="238"/>
      <c r="O20" s="239"/>
      <c r="Q20" s="245" t="s">
        <v>20</v>
      </c>
      <c r="R20" s="245"/>
      <c r="S20" s="245"/>
      <c r="T20" s="245"/>
    </row>
    <row r="21" spans="2:20" ht="15.75" x14ac:dyDescent="0.25">
      <c r="B21" s="244"/>
      <c r="C21" s="58" t="s">
        <v>11</v>
      </c>
      <c r="D21" s="58" t="s">
        <v>4</v>
      </c>
      <c r="E21" s="58" t="s">
        <v>5</v>
      </c>
      <c r="F21" s="58" t="s">
        <v>12</v>
      </c>
      <c r="G21" s="58" t="s">
        <v>9</v>
      </c>
      <c r="H21" s="58" t="s">
        <v>13</v>
      </c>
      <c r="I21" s="58" t="s">
        <v>14</v>
      </c>
      <c r="J21" s="39"/>
      <c r="K21" s="58" t="s">
        <v>4</v>
      </c>
      <c r="L21" s="58" t="s">
        <v>8</v>
      </c>
      <c r="M21" s="58" t="s">
        <v>9</v>
      </c>
      <c r="N21" s="58" t="s">
        <v>13</v>
      </c>
      <c r="O21" s="58" t="s">
        <v>14</v>
      </c>
      <c r="P21" s="39"/>
      <c r="Q21" s="58" t="s">
        <v>4</v>
      </c>
      <c r="R21" s="59" t="s">
        <v>9</v>
      </c>
      <c r="S21" s="59" t="s">
        <v>13</v>
      </c>
      <c r="T21" s="59" t="s">
        <v>14</v>
      </c>
    </row>
    <row r="22" spans="2:20" ht="15.75" x14ac:dyDescent="0.25">
      <c r="B22" s="46" t="s">
        <v>25</v>
      </c>
      <c r="C22" s="79">
        <v>1</v>
      </c>
      <c r="D22" s="80">
        <v>22</v>
      </c>
      <c r="E22" s="80">
        <v>69</v>
      </c>
      <c r="F22" s="79">
        <v>305</v>
      </c>
      <c r="G22" s="79">
        <v>162</v>
      </c>
      <c r="H22" s="81">
        <v>2742</v>
      </c>
      <c r="I22" s="96">
        <v>0.66</v>
      </c>
      <c r="J22" s="45"/>
      <c r="K22" s="10">
        <v>18</v>
      </c>
      <c r="L22" s="10">
        <v>40</v>
      </c>
      <c r="M22" s="10">
        <v>26</v>
      </c>
      <c r="N22" s="12">
        <v>530</v>
      </c>
      <c r="O22" s="78">
        <v>0.77</v>
      </c>
      <c r="P22" s="48"/>
      <c r="Q22" s="13">
        <v>18</v>
      </c>
      <c r="R22" s="10">
        <v>13</v>
      </c>
      <c r="S22" s="10">
        <v>273</v>
      </c>
      <c r="T22" s="78">
        <v>0.55000000000000004</v>
      </c>
    </row>
    <row r="23" spans="2:20" ht="15.75" x14ac:dyDescent="0.25">
      <c r="B23" s="46" t="s">
        <v>26</v>
      </c>
      <c r="C23" s="79">
        <v>1</v>
      </c>
      <c r="D23" s="80">
        <v>28</v>
      </c>
      <c r="E23" s="80">
        <v>467</v>
      </c>
      <c r="F23" s="79">
        <v>843</v>
      </c>
      <c r="G23" s="79">
        <v>412</v>
      </c>
      <c r="H23" s="81">
        <v>10406</v>
      </c>
      <c r="I23" s="96">
        <v>0.72</v>
      </c>
      <c r="J23" s="3"/>
      <c r="K23" s="79">
        <v>21</v>
      </c>
      <c r="L23" s="79">
        <v>215</v>
      </c>
      <c r="M23" s="79">
        <v>66</v>
      </c>
      <c r="N23" s="81">
        <v>1739</v>
      </c>
      <c r="O23" s="96">
        <v>0.71</v>
      </c>
      <c r="P23" s="3"/>
      <c r="Q23" s="83">
        <v>20</v>
      </c>
      <c r="R23" s="79">
        <v>23</v>
      </c>
      <c r="S23" s="79">
        <v>738</v>
      </c>
      <c r="T23" s="96">
        <v>0.51</v>
      </c>
    </row>
    <row r="24" spans="2:20" ht="15.75" x14ac:dyDescent="0.25">
      <c r="B24" s="46" t="s">
        <v>73</v>
      </c>
      <c r="C24" s="10">
        <v>1</v>
      </c>
      <c r="D24" s="11">
        <v>4</v>
      </c>
      <c r="E24" s="11">
        <v>56</v>
      </c>
      <c r="F24" s="10">
        <v>142</v>
      </c>
      <c r="G24" s="10">
        <v>87</v>
      </c>
      <c r="H24" s="12">
        <v>2341</v>
      </c>
      <c r="I24" s="78">
        <v>0.63</v>
      </c>
      <c r="J24" s="23"/>
      <c r="K24" s="10">
        <v>4</v>
      </c>
      <c r="L24" s="10">
        <v>26</v>
      </c>
      <c r="M24" s="10">
        <v>21</v>
      </c>
      <c r="N24" s="12">
        <v>664</v>
      </c>
      <c r="O24" s="78">
        <v>0.69</v>
      </c>
      <c r="P24" s="78">
        <v>0.69</v>
      </c>
      <c r="Q24" s="13">
        <v>3</v>
      </c>
      <c r="R24" s="10">
        <v>6</v>
      </c>
      <c r="S24" s="10">
        <v>239</v>
      </c>
      <c r="T24" s="78">
        <v>0.6</v>
      </c>
    </row>
    <row r="25" spans="2:20" ht="15.75" x14ac:dyDescent="0.25">
      <c r="B25" s="51" t="s">
        <v>71</v>
      </c>
      <c r="C25" s="97">
        <f>SUM(C22:C24)</f>
        <v>3</v>
      </c>
      <c r="D25" s="97">
        <f t="shared" ref="D25:H25" si="2">SUM(D22:D24)</f>
        <v>54</v>
      </c>
      <c r="E25" s="97">
        <f t="shared" si="2"/>
        <v>592</v>
      </c>
      <c r="F25" s="97">
        <f t="shared" si="2"/>
        <v>1290</v>
      </c>
      <c r="G25" s="97">
        <f t="shared" si="2"/>
        <v>661</v>
      </c>
      <c r="H25" s="97">
        <f t="shared" si="2"/>
        <v>15489</v>
      </c>
      <c r="I25" s="87">
        <f>SUM(I22:I24)/3</f>
        <v>0.66999999999999993</v>
      </c>
      <c r="K25" s="17">
        <f t="shared" ref="K25" si="3">SUM(K22:K24)</f>
        <v>43</v>
      </c>
      <c r="L25" s="17">
        <f t="shared" ref="L25" si="4">SUM(L22:L24)</f>
        <v>281</v>
      </c>
      <c r="M25" s="17">
        <f t="shared" ref="M25" si="5">SUM(M22:M24)</f>
        <v>113</v>
      </c>
      <c r="N25" s="17">
        <f t="shared" ref="N25" si="6">SUM(N22:N24)</f>
        <v>2933</v>
      </c>
      <c r="O25" s="18">
        <f>SUM(O22:O24)/3</f>
        <v>0.72333333333333327</v>
      </c>
      <c r="Q25" s="17">
        <f t="shared" ref="Q25" si="7">SUM(Q22:Q24)</f>
        <v>41</v>
      </c>
      <c r="R25" s="17">
        <f t="shared" ref="R25" si="8">SUM(R22:R24)</f>
        <v>42</v>
      </c>
      <c r="S25" s="17">
        <f t="shared" ref="S25" si="9">SUM(S22:S24)</f>
        <v>1250</v>
      </c>
      <c r="T25" s="18">
        <f>SUM(T22:T24)/3</f>
        <v>0.55333333333333334</v>
      </c>
    </row>
    <row r="26" spans="2:20" ht="6.75" customHeight="1" x14ac:dyDescent="0.2"/>
    <row r="27" spans="2:20" ht="15.75" x14ac:dyDescent="0.25">
      <c r="B27" s="243" t="s">
        <v>72</v>
      </c>
      <c r="C27" s="240" t="s">
        <v>21</v>
      </c>
      <c r="D27" s="240"/>
      <c r="E27" s="240"/>
      <c r="F27" s="240"/>
      <c r="G27" s="240"/>
      <c r="H27" s="240"/>
      <c r="I27" s="240"/>
      <c r="K27" s="237" t="s">
        <v>19</v>
      </c>
      <c r="L27" s="238"/>
      <c r="M27" s="238"/>
      <c r="N27" s="238"/>
      <c r="O27" s="239"/>
      <c r="Q27" s="245" t="s">
        <v>20</v>
      </c>
      <c r="R27" s="245"/>
      <c r="S27" s="245"/>
      <c r="T27" s="245"/>
    </row>
    <row r="28" spans="2:20" ht="18.75" customHeight="1" x14ac:dyDescent="0.25">
      <c r="B28" s="244"/>
      <c r="C28" s="112" t="s">
        <v>11</v>
      </c>
      <c r="D28" s="112" t="s">
        <v>4</v>
      </c>
      <c r="E28" s="112" t="s">
        <v>5</v>
      </c>
      <c r="F28" s="112" t="s">
        <v>12</v>
      </c>
      <c r="G28" s="112" t="s">
        <v>9</v>
      </c>
      <c r="H28" s="112" t="s">
        <v>13</v>
      </c>
      <c r="I28" s="112" t="s">
        <v>14</v>
      </c>
      <c r="J28" s="23"/>
      <c r="K28" s="112" t="s">
        <v>4</v>
      </c>
      <c r="L28" s="112" t="s">
        <v>8</v>
      </c>
      <c r="M28" s="112" t="s">
        <v>9</v>
      </c>
      <c r="N28" s="112" t="s">
        <v>13</v>
      </c>
      <c r="O28" s="52" t="s">
        <v>14</v>
      </c>
      <c r="P28" s="23"/>
      <c r="Q28" s="112" t="s">
        <v>4</v>
      </c>
      <c r="R28" s="113" t="s">
        <v>9</v>
      </c>
      <c r="S28" s="113" t="s">
        <v>13</v>
      </c>
      <c r="T28" s="113" t="s">
        <v>14</v>
      </c>
    </row>
    <row r="29" spans="2:20" ht="15.75" x14ac:dyDescent="0.25">
      <c r="B29" s="46" t="s">
        <v>27</v>
      </c>
      <c r="C29" s="10">
        <v>2</v>
      </c>
      <c r="D29" s="11">
        <v>15</v>
      </c>
      <c r="E29" s="11">
        <v>143</v>
      </c>
      <c r="F29" s="10">
        <v>329</v>
      </c>
      <c r="G29" s="10">
        <v>178</v>
      </c>
      <c r="H29" s="12">
        <v>4248</v>
      </c>
      <c r="I29" s="65">
        <v>0.56000000000000005</v>
      </c>
      <c r="J29" s="5"/>
      <c r="K29" s="10">
        <v>14</v>
      </c>
      <c r="L29" s="10">
        <v>65</v>
      </c>
      <c r="M29" s="10">
        <v>43</v>
      </c>
      <c r="N29" s="12">
        <v>1230</v>
      </c>
      <c r="O29" s="65">
        <v>0.51</v>
      </c>
      <c r="P29" s="5"/>
      <c r="Q29" s="13">
        <v>14</v>
      </c>
      <c r="R29" s="10">
        <v>16</v>
      </c>
      <c r="S29" s="10">
        <v>522</v>
      </c>
      <c r="T29" s="65">
        <v>0.49</v>
      </c>
    </row>
    <row r="30" spans="2:20" ht="15.75" x14ac:dyDescent="0.25">
      <c r="B30" s="46" t="s">
        <v>28</v>
      </c>
      <c r="C30" s="104">
        <v>1</v>
      </c>
      <c r="D30" s="68">
        <v>7</v>
      </c>
      <c r="E30" s="68">
        <v>29</v>
      </c>
      <c r="F30" s="104">
        <v>75</v>
      </c>
      <c r="G30" s="104">
        <v>39</v>
      </c>
      <c r="H30" s="105">
        <v>961</v>
      </c>
      <c r="I30" s="106">
        <v>0.64300000000000002</v>
      </c>
      <c r="J30" s="5"/>
      <c r="K30" s="79">
        <v>5</v>
      </c>
      <c r="L30" s="79">
        <v>15</v>
      </c>
      <c r="M30" s="79">
        <v>5</v>
      </c>
      <c r="N30" s="81">
        <v>139</v>
      </c>
      <c r="O30" s="96">
        <v>0.52600000000000002</v>
      </c>
      <c r="P30" s="5"/>
      <c r="Q30" s="83">
        <v>3</v>
      </c>
      <c r="R30" s="79">
        <v>2</v>
      </c>
      <c r="S30" s="79">
        <v>45</v>
      </c>
      <c r="T30" s="115">
        <f>'[4]ficha 2'!$C$38</f>
        <v>0.4</v>
      </c>
    </row>
    <row r="31" spans="2:20" ht="15.75" x14ac:dyDescent="0.25">
      <c r="B31" s="46" t="s">
        <v>29</v>
      </c>
      <c r="C31" s="10">
        <v>2</v>
      </c>
      <c r="D31" s="11">
        <v>8</v>
      </c>
      <c r="E31" s="11">
        <v>52</v>
      </c>
      <c r="F31" s="10">
        <v>77</v>
      </c>
      <c r="G31" s="10">
        <v>53</v>
      </c>
      <c r="H31" s="12">
        <v>1534</v>
      </c>
      <c r="I31" s="78">
        <v>0.57999999999999996</v>
      </c>
      <c r="J31" s="5"/>
      <c r="K31" s="10">
        <v>6</v>
      </c>
      <c r="L31" s="10">
        <v>19</v>
      </c>
      <c r="M31" s="10">
        <v>13</v>
      </c>
      <c r="N31" s="12">
        <v>360</v>
      </c>
      <c r="O31" s="25">
        <v>0.56000000000000005</v>
      </c>
      <c r="P31" s="117"/>
      <c r="Q31" s="13">
        <v>4</v>
      </c>
      <c r="R31" s="10">
        <v>6</v>
      </c>
      <c r="S31" s="10">
        <v>175</v>
      </c>
      <c r="T31" s="25">
        <v>0.52</v>
      </c>
    </row>
    <row r="32" spans="2:20" ht="15.75" x14ac:dyDescent="0.25">
      <c r="B32" s="51" t="s">
        <v>71</v>
      </c>
      <c r="C32" s="114">
        <f t="shared" ref="C32:H32" si="10">SUM(C29:C31)</f>
        <v>5</v>
      </c>
      <c r="D32" s="114">
        <f>SUM(D29:D31)</f>
        <v>30</v>
      </c>
      <c r="E32" s="114">
        <f t="shared" si="10"/>
        <v>224</v>
      </c>
      <c r="F32" s="61">
        <f t="shared" si="10"/>
        <v>481</v>
      </c>
      <c r="G32" s="61">
        <f t="shared" si="10"/>
        <v>270</v>
      </c>
      <c r="H32" s="61">
        <f t="shared" si="10"/>
        <v>6743</v>
      </c>
      <c r="I32" s="62">
        <f>SUM(I29:I31)/3</f>
        <v>0.59433333333333327</v>
      </c>
      <c r="J32" s="2"/>
      <c r="K32" s="114">
        <f>SUM(K29:K31)</f>
        <v>25</v>
      </c>
      <c r="L32" s="114">
        <f>SUM(L29:L31)</f>
        <v>99</v>
      </c>
      <c r="M32" s="114">
        <f>SUM(M29:M31)</f>
        <v>61</v>
      </c>
      <c r="N32" s="114">
        <f>SUM(N29:N31)</f>
        <v>1729</v>
      </c>
      <c r="O32" s="116">
        <f>SUM(O29:O31)/3</f>
        <v>0.53200000000000003</v>
      </c>
      <c r="P32" s="2"/>
      <c r="Q32" s="114">
        <f>SUM(Q29:Q31)</f>
        <v>21</v>
      </c>
      <c r="R32" s="114">
        <f>SUM(R29:R31)</f>
        <v>24</v>
      </c>
      <c r="S32" s="114">
        <f>SUM(S29:S31)</f>
        <v>742</v>
      </c>
      <c r="T32" s="116">
        <f>SUM(T29:T31)/3</f>
        <v>0.47000000000000003</v>
      </c>
    </row>
    <row r="33" spans="2:22" ht="7.5" customHeight="1" x14ac:dyDescent="0.2"/>
    <row r="34" spans="2:22" ht="15" customHeight="1" x14ac:dyDescent="0.25">
      <c r="B34" s="243" t="s">
        <v>67</v>
      </c>
      <c r="C34" s="240" t="s">
        <v>21</v>
      </c>
      <c r="D34" s="240"/>
      <c r="E34" s="240"/>
      <c r="F34" s="240"/>
      <c r="G34" s="240"/>
      <c r="H34" s="240"/>
      <c r="I34" s="240"/>
      <c r="K34" s="237" t="s">
        <v>19</v>
      </c>
      <c r="L34" s="238"/>
      <c r="M34" s="238"/>
      <c r="N34" s="238"/>
      <c r="O34" s="239"/>
      <c r="Q34" s="245" t="s">
        <v>20</v>
      </c>
      <c r="R34" s="245"/>
      <c r="S34" s="245"/>
      <c r="T34" s="245"/>
    </row>
    <row r="35" spans="2:22" ht="15" customHeight="1" x14ac:dyDescent="0.25">
      <c r="B35" s="244"/>
      <c r="C35" s="54" t="s">
        <v>11</v>
      </c>
      <c r="D35" s="54" t="s">
        <v>4</v>
      </c>
      <c r="E35" s="54" t="s">
        <v>5</v>
      </c>
      <c r="F35" s="54" t="s">
        <v>12</v>
      </c>
      <c r="G35" s="54" t="s">
        <v>9</v>
      </c>
      <c r="H35" s="54" t="s">
        <v>13</v>
      </c>
      <c r="I35" s="54" t="s">
        <v>14</v>
      </c>
      <c r="J35" s="39"/>
      <c r="K35" s="54" t="s">
        <v>4</v>
      </c>
      <c r="L35" s="54" t="s">
        <v>8</v>
      </c>
      <c r="M35" s="54" t="s">
        <v>9</v>
      </c>
      <c r="N35" s="54" t="s">
        <v>13</v>
      </c>
      <c r="O35" s="54" t="s">
        <v>14</v>
      </c>
      <c r="P35" s="39"/>
      <c r="Q35" s="54" t="s">
        <v>4</v>
      </c>
      <c r="R35" s="55" t="s">
        <v>9</v>
      </c>
      <c r="S35" s="55" t="s">
        <v>13</v>
      </c>
      <c r="T35" s="55" t="s">
        <v>14</v>
      </c>
    </row>
    <row r="36" spans="2:22" ht="15.75" x14ac:dyDescent="0.25">
      <c r="B36" s="46" t="s">
        <v>31</v>
      </c>
      <c r="C36" s="19">
        <v>1</v>
      </c>
      <c r="D36" s="19">
        <v>43</v>
      </c>
      <c r="E36" s="19">
        <v>290</v>
      </c>
      <c r="F36" s="19">
        <v>867</v>
      </c>
      <c r="G36" s="19">
        <v>700</v>
      </c>
      <c r="H36" s="19">
        <v>13666</v>
      </c>
      <c r="I36" s="20">
        <v>0.63</v>
      </c>
      <c r="J36" s="21"/>
      <c r="K36" s="19">
        <v>39</v>
      </c>
      <c r="L36" s="19">
        <v>168</v>
      </c>
      <c r="M36" s="19">
        <v>138</v>
      </c>
      <c r="N36" s="19">
        <v>3310</v>
      </c>
      <c r="O36" s="19">
        <v>60</v>
      </c>
      <c r="P36" s="21"/>
      <c r="Q36" s="19">
        <v>39</v>
      </c>
      <c r="R36" s="19">
        <v>56</v>
      </c>
      <c r="S36" s="19">
        <v>1489</v>
      </c>
      <c r="T36" s="19">
        <v>42</v>
      </c>
    </row>
    <row r="37" spans="2:22" ht="15.75" x14ac:dyDescent="0.25">
      <c r="B37" s="46" t="s">
        <v>32</v>
      </c>
      <c r="C37" s="19">
        <v>1</v>
      </c>
      <c r="D37" s="102">
        <v>14</v>
      </c>
      <c r="E37" s="19">
        <v>159</v>
      </c>
      <c r="F37" s="19">
        <v>230</v>
      </c>
      <c r="G37" s="19">
        <v>142</v>
      </c>
      <c r="H37" s="102">
        <v>2722</v>
      </c>
      <c r="I37" s="123">
        <v>0.51</v>
      </c>
      <c r="J37" s="5"/>
      <c r="K37" s="102">
        <v>14</v>
      </c>
      <c r="L37" s="102">
        <v>55</v>
      </c>
      <c r="M37" s="102">
        <v>32</v>
      </c>
      <c r="N37" s="102">
        <v>690</v>
      </c>
      <c r="O37" s="102">
        <v>60</v>
      </c>
      <c r="P37" s="5"/>
      <c r="Q37" s="102">
        <v>11</v>
      </c>
      <c r="R37" s="102">
        <v>12</v>
      </c>
      <c r="S37" s="102">
        <v>310</v>
      </c>
      <c r="T37" s="102">
        <v>24</v>
      </c>
    </row>
    <row r="38" spans="2:22" ht="15.75" x14ac:dyDescent="0.25">
      <c r="B38" s="46" t="s">
        <v>33</v>
      </c>
      <c r="C38" s="19">
        <v>1</v>
      </c>
      <c r="D38" s="19">
        <v>13</v>
      </c>
      <c r="E38" s="19">
        <v>96</v>
      </c>
      <c r="F38" s="19">
        <v>179</v>
      </c>
      <c r="G38" s="19">
        <v>75</v>
      </c>
      <c r="H38" s="19">
        <v>1080</v>
      </c>
      <c r="I38" s="20">
        <v>0.42</v>
      </c>
      <c r="J38" s="21"/>
      <c r="K38" s="19">
        <v>11</v>
      </c>
      <c r="L38" s="19">
        <v>45</v>
      </c>
      <c r="M38" s="19">
        <v>11</v>
      </c>
      <c r="N38" s="19">
        <v>148</v>
      </c>
      <c r="O38" s="19">
        <v>45</v>
      </c>
      <c r="P38" s="21"/>
      <c r="Q38" s="19">
        <v>10</v>
      </c>
      <c r="R38" s="19">
        <v>7</v>
      </c>
      <c r="S38" s="19">
        <v>122</v>
      </c>
      <c r="T38" s="19">
        <v>45</v>
      </c>
    </row>
    <row r="39" spans="2:22" ht="15.75" x14ac:dyDescent="0.25">
      <c r="B39" s="46" t="s">
        <v>34</v>
      </c>
      <c r="C39" s="19">
        <v>1</v>
      </c>
      <c r="D39" s="19">
        <v>5</v>
      </c>
      <c r="E39" s="19">
        <v>33</v>
      </c>
      <c r="F39" s="19">
        <v>58</v>
      </c>
      <c r="G39" s="19">
        <v>52</v>
      </c>
      <c r="H39" s="19">
        <v>1038</v>
      </c>
      <c r="I39" s="20">
        <v>0.56000000000000005</v>
      </c>
      <c r="J39" s="21"/>
      <c r="K39" s="19">
        <v>3</v>
      </c>
      <c r="L39" s="19">
        <v>15</v>
      </c>
      <c r="M39" s="19">
        <v>10</v>
      </c>
      <c r="N39" s="19">
        <v>269</v>
      </c>
      <c r="O39" s="19">
        <v>72</v>
      </c>
      <c r="P39" s="21"/>
      <c r="Q39" s="19">
        <v>3</v>
      </c>
      <c r="R39" s="19">
        <v>3</v>
      </c>
      <c r="S39" s="19">
        <v>111</v>
      </c>
      <c r="T39" s="19">
        <v>52</v>
      </c>
    </row>
    <row r="40" spans="2:22" ht="15.75" x14ac:dyDescent="0.25">
      <c r="B40" s="51" t="s">
        <v>71</v>
      </c>
      <c r="C40" s="17">
        <f t="shared" ref="C40:H40" si="11">SUM(C36:C39)</f>
        <v>4</v>
      </c>
      <c r="D40" s="17">
        <f>SUM(D36:D39)</f>
        <v>75</v>
      </c>
      <c r="E40" s="17">
        <f t="shared" si="11"/>
        <v>578</v>
      </c>
      <c r="F40" s="17">
        <f t="shared" si="11"/>
        <v>1334</v>
      </c>
      <c r="G40" s="17">
        <f t="shared" si="11"/>
        <v>969</v>
      </c>
      <c r="H40" s="17">
        <f t="shared" si="11"/>
        <v>18506</v>
      </c>
      <c r="I40" s="18">
        <f>SUM(I36:I39)/4/100</f>
        <v>5.3E-3</v>
      </c>
      <c r="K40" s="17">
        <f>SUM(K36:K39)</f>
        <v>67</v>
      </c>
      <c r="L40" s="17">
        <f>SUM(L36:L39)</f>
        <v>283</v>
      </c>
      <c r="M40" s="17">
        <f>SUM(M36:M39)</f>
        <v>191</v>
      </c>
      <c r="N40" s="17">
        <f>SUM(N36:N39)</f>
        <v>4417</v>
      </c>
      <c r="O40" s="18">
        <f>SUM(O36:O39)/4/100</f>
        <v>0.59250000000000003</v>
      </c>
      <c r="Q40" s="17">
        <f>SUM(Q36:Q39)</f>
        <v>63</v>
      </c>
      <c r="R40" s="17">
        <f>SUM(R36:R39)</f>
        <v>78</v>
      </c>
      <c r="S40" s="17">
        <f>SUM(S36:S39)</f>
        <v>2032</v>
      </c>
      <c r="T40" s="18">
        <f>SUM(T36:T39)/4/100</f>
        <v>0.40749999999999997</v>
      </c>
    </row>
    <row r="41" spans="2:22" ht="7.5" customHeight="1" x14ac:dyDescent="0.2"/>
    <row r="42" spans="2:22" ht="15" customHeight="1" x14ac:dyDescent="0.25">
      <c r="B42" s="243" t="s">
        <v>76</v>
      </c>
      <c r="C42" s="240" t="s">
        <v>21</v>
      </c>
      <c r="D42" s="240"/>
      <c r="E42" s="240"/>
      <c r="F42" s="240"/>
      <c r="G42" s="240"/>
      <c r="H42" s="240"/>
      <c r="I42" s="240"/>
      <c r="K42" s="237" t="s">
        <v>19</v>
      </c>
      <c r="L42" s="238"/>
      <c r="M42" s="238"/>
      <c r="N42" s="238"/>
      <c r="O42" s="239"/>
      <c r="Q42" s="241" t="s">
        <v>20</v>
      </c>
      <c r="R42" s="241"/>
      <c r="S42" s="241"/>
      <c r="T42" s="241"/>
    </row>
    <row r="43" spans="2:22" ht="15" customHeight="1" x14ac:dyDescent="0.2">
      <c r="B43" s="244"/>
      <c r="C43" s="54" t="s">
        <v>11</v>
      </c>
      <c r="D43" s="54" t="s">
        <v>4</v>
      </c>
      <c r="E43" s="54" t="s">
        <v>5</v>
      </c>
      <c r="F43" s="54" t="s">
        <v>12</v>
      </c>
      <c r="G43" s="54" t="s">
        <v>9</v>
      </c>
      <c r="H43" s="54" t="s">
        <v>13</v>
      </c>
      <c r="I43" s="54" t="s">
        <v>14</v>
      </c>
      <c r="J43" s="56"/>
      <c r="K43" s="54" t="s">
        <v>4</v>
      </c>
      <c r="L43" s="54" t="s">
        <v>8</v>
      </c>
      <c r="M43" s="54" t="s">
        <v>9</v>
      </c>
      <c r="N43" s="54" t="s">
        <v>13</v>
      </c>
      <c r="O43" s="54" t="s">
        <v>14</v>
      </c>
      <c r="P43" s="56"/>
      <c r="Q43" s="55" t="s">
        <v>4</v>
      </c>
      <c r="R43" s="55" t="s">
        <v>9</v>
      </c>
      <c r="S43" s="55" t="s">
        <v>13</v>
      </c>
      <c r="T43" s="55" t="s">
        <v>14</v>
      </c>
    </row>
    <row r="44" spans="2:22" ht="21" customHeight="1" x14ac:dyDescent="0.2">
      <c r="B44" s="129" t="s">
        <v>37</v>
      </c>
      <c r="C44" s="130">
        <v>27</v>
      </c>
      <c r="D44" s="130">
        <f>SUM(D40,D32,D25,D18,D9)</f>
        <v>263</v>
      </c>
      <c r="E44" s="130">
        <f>SUM(E40,E32,E25,E18,E9)</f>
        <v>2587</v>
      </c>
      <c r="F44" s="130">
        <f>SUM(F40,F32,F25,F18,F9)</f>
        <v>5232</v>
      </c>
      <c r="G44" s="130">
        <f>SUM(G40,G32,G25,G18,G9)</f>
        <v>3003</v>
      </c>
      <c r="H44" s="130">
        <f>SUM(H40,H32,H25,H18,H9)</f>
        <v>66575</v>
      </c>
      <c r="I44" s="131">
        <f>SUM(I9,I18,I25,I32,I40)/5</f>
        <v>0.5323106666666666</v>
      </c>
      <c r="J44" s="132"/>
      <c r="K44" s="130">
        <f>SUM(K40,K32,K25,K18,K9)</f>
        <v>233</v>
      </c>
      <c r="L44" s="130">
        <f>SUM(L40,L32,L25,L18,L9)</f>
        <v>1072</v>
      </c>
      <c r="M44" s="130">
        <f>SUM(M40,M32,M25,M18,M9)</f>
        <v>622</v>
      </c>
      <c r="N44" s="130">
        <f>SUM(N40,N32,N25,N18,N9)</f>
        <v>16480</v>
      </c>
      <c r="O44" s="131">
        <f>SUM(O9,O18,O25,O32,O40)/5</f>
        <v>0.66036266666666665</v>
      </c>
      <c r="P44" s="132"/>
      <c r="Q44" s="130">
        <f>SUM(Q40,Q32,Q25,Q18,Q9)</f>
        <v>208</v>
      </c>
      <c r="R44" s="130">
        <f>SUM(R40,R32,R25,R18,R9)</f>
        <v>250</v>
      </c>
      <c r="S44" s="130">
        <f>SUM(S40,S32,S25,S18,S9)</f>
        <v>7154</v>
      </c>
      <c r="T44" s="131">
        <f>SUM(T9,T18,T25,T32,T40)/5</f>
        <v>0.51546666666666674</v>
      </c>
      <c r="V44" s="57"/>
    </row>
    <row r="45" spans="2:22" x14ac:dyDescent="0.2">
      <c r="E45" s="57"/>
    </row>
    <row r="46" spans="2:22" x14ac:dyDescent="0.2">
      <c r="L46" s="53"/>
    </row>
  </sheetData>
  <mergeCells count="24">
    <mergeCell ref="Q42:T42"/>
    <mergeCell ref="C42:I42"/>
    <mergeCell ref="K42:O42"/>
    <mergeCell ref="B1:T1"/>
    <mergeCell ref="B42:B43"/>
    <mergeCell ref="B34:B35"/>
    <mergeCell ref="B27:B28"/>
    <mergeCell ref="B20:B21"/>
    <mergeCell ref="B11:B12"/>
    <mergeCell ref="B3:B4"/>
    <mergeCell ref="C34:I34"/>
    <mergeCell ref="Q11:T11"/>
    <mergeCell ref="Q20:T20"/>
    <mergeCell ref="Q27:T27"/>
    <mergeCell ref="Q34:T34"/>
    <mergeCell ref="K11:O11"/>
    <mergeCell ref="K20:O20"/>
    <mergeCell ref="K27:O27"/>
    <mergeCell ref="K34:O34"/>
    <mergeCell ref="K3:O3"/>
    <mergeCell ref="C3:I3"/>
    <mergeCell ref="C11:I11"/>
    <mergeCell ref="C20:I20"/>
    <mergeCell ref="C27:I2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31"/>
  <sheetViews>
    <sheetView showGridLines="0" topLeftCell="A22" zoomScale="140" zoomScaleNormal="140" workbookViewId="0">
      <selection activeCell="F33" sqref="F33"/>
    </sheetView>
  </sheetViews>
  <sheetFormatPr defaultRowHeight="15" x14ac:dyDescent="0.25"/>
  <cols>
    <col min="1" max="1" width="2" style="200" customWidth="1"/>
    <col min="2" max="2" width="31.5703125" style="200" customWidth="1"/>
    <col min="3" max="3" width="25" style="200" customWidth="1"/>
    <col min="4" max="4" width="24.140625" style="200" customWidth="1"/>
    <col min="5" max="5" width="24.85546875" style="200" customWidth="1"/>
    <col min="6" max="16384" width="9.140625" style="200"/>
  </cols>
  <sheetData>
    <row r="1" spans="1:5" ht="9" customHeight="1" thickBot="1" x14ac:dyDescent="0.3"/>
    <row r="2" spans="1:5" ht="23.25" x14ac:dyDescent="0.35">
      <c r="B2" s="251" t="s">
        <v>65</v>
      </c>
      <c r="C2" s="252"/>
      <c r="D2" s="252"/>
      <c r="E2" s="253"/>
    </row>
    <row r="3" spans="1:5" ht="3.75" customHeight="1" x14ac:dyDescent="0.35">
      <c r="B3" s="193"/>
      <c r="C3" s="194"/>
      <c r="D3" s="194"/>
      <c r="E3" s="195"/>
    </row>
    <row r="4" spans="1:5" ht="23.25" x14ac:dyDescent="0.35">
      <c r="B4" s="256" t="s">
        <v>64</v>
      </c>
      <c r="C4" s="257"/>
      <c r="D4" s="257"/>
      <c r="E4" s="258"/>
    </row>
    <row r="5" spans="1:5" ht="3" customHeight="1" x14ac:dyDescent="0.35">
      <c r="B5" s="193"/>
      <c r="C5" s="194"/>
      <c r="D5" s="194"/>
      <c r="E5" s="195"/>
    </row>
    <row r="6" spans="1:5" ht="23.25" x14ac:dyDescent="0.35">
      <c r="B6" s="256" t="s">
        <v>88</v>
      </c>
      <c r="C6" s="257"/>
      <c r="D6" s="257"/>
      <c r="E6" s="258"/>
    </row>
    <row r="7" spans="1:5" ht="5.25" customHeight="1" thickBot="1" x14ac:dyDescent="0.4">
      <c r="A7" s="194"/>
      <c r="B7" s="196"/>
      <c r="C7" s="197"/>
      <c r="D7" s="197"/>
      <c r="E7" s="198"/>
    </row>
    <row r="8" spans="1:5" ht="6" customHeight="1" thickBot="1" x14ac:dyDescent="0.3">
      <c r="B8" s="199"/>
      <c r="E8" s="201"/>
    </row>
    <row r="9" spans="1:5" ht="21" customHeight="1" x14ac:dyDescent="0.3">
      <c r="B9" s="254" t="s">
        <v>50</v>
      </c>
      <c r="C9" s="202" t="s">
        <v>51</v>
      </c>
      <c r="D9" s="203" t="s">
        <v>52</v>
      </c>
      <c r="E9" s="204" t="s">
        <v>51</v>
      </c>
    </row>
    <row r="10" spans="1:5" ht="19.5" customHeight="1" thickBot="1" x14ac:dyDescent="0.35">
      <c r="B10" s="255"/>
      <c r="C10" s="205" t="s">
        <v>81</v>
      </c>
      <c r="D10" s="206" t="s">
        <v>82</v>
      </c>
      <c r="E10" s="207" t="s">
        <v>83</v>
      </c>
    </row>
    <row r="11" spans="1:5" ht="26.1" customHeight="1" thickBot="1" x14ac:dyDescent="0.35">
      <c r="B11" s="208" t="s">
        <v>53</v>
      </c>
      <c r="C11" s="209">
        <v>117221</v>
      </c>
      <c r="D11" s="209">
        <f>'[5]Realizado 2024'!G44</f>
        <v>3003</v>
      </c>
      <c r="E11" s="209">
        <f>C11+D11</f>
        <v>120224</v>
      </c>
    </row>
    <row r="12" spans="1:5" ht="26.1" customHeight="1" thickBot="1" x14ac:dyDescent="0.35">
      <c r="B12" s="208" t="s">
        <v>54</v>
      </c>
      <c r="C12" s="209">
        <v>3532781</v>
      </c>
      <c r="D12" s="209">
        <f>'[5]Realizado 2024'!H44</f>
        <v>66575</v>
      </c>
      <c r="E12" s="209">
        <f>C12+D12</f>
        <v>3599356</v>
      </c>
    </row>
    <row r="13" spans="1:5" ht="6.75" customHeight="1" thickBot="1" x14ac:dyDescent="0.4">
      <c r="B13" s="210"/>
      <c r="C13" s="211"/>
      <c r="D13" s="211"/>
      <c r="E13" s="212"/>
    </row>
    <row r="14" spans="1:5" ht="21" customHeight="1" x14ac:dyDescent="0.3">
      <c r="B14" s="247" t="s">
        <v>55</v>
      </c>
      <c r="C14" s="213" t="s">
        <v>51</v>
      </c>
      <c r="D14" s="214" t="s">
        <v>52</v>
      </c>
      <c r="E14" s="215" t="s">
        <v>51</v>
      </c>
    </row>
    <row r="15" spans="1:5" ht="19.5" customHeight="1" thickBot="1" x14ac:dyDescent="0.35">
      <c r="B15" s="248"/>
      <c r="C15" s="216" t="str">
        <f>C10</f>
        <v>Ate 31/12/2023</v>
      </c>
      <c r="D15" s="217" t="str">
        <f>D10</f>
        <v>EM 2024</v>
      </c>
      <c r="E15" s="218" t="str">
        <f>E10</f>
        <v>Até 31/12/2024</v>
      </c>
    </row>
    <row r="16" spans="1:5" ht="26.1" customHeight="1" thickBot="1" x14ac:dyDescent="0.35">
      <c r="B16" s="219" t="s">
        <v>53</v>
      </c>
      <c r="C16" s="220">
        <v>20890</v>
      </c>
      <c r="D16" s="220">
        <f>'[5]RESUMO 24-25 '!C18</f>
        <v>622</v>
      </c>
      <c r="E16" s="220">
        <f>C16+D16</f>
        <v>21512</v>
      </c>
    </row>
    <row r="17" spans="2:5" ht="26.1" customHeight="1" thickBot="1" x14ac:dyDescent="0.35">
      <c r="B17" s="219" t="s">
        <v>54</v>
      </c>
      <c r="C17" s="220">
        <v>670772</v>
      </c>
      <c r="D17" s="220">
        <f>'[5]RESUMO 24-25 '!C19</f>
        <v>16480</v>
      </c>
      <c r="E17" s="220">
        <f>C17+D17</f>
        <v>687252</v>
      </c>
    </row>
    <row r="18" spans="2:5" ht="5.25" customHeight="1" thickBot="1" x14ac:dyDescent="0.4">
      <c r="B18" s="210"/>
      <c r="C18" s="221"/>
      <c r="D18" s="221"/>
      <c r="E18" s="222"/>
    </row>
    <row r="19" spans="2:5" ht="21" customHeight="1" x14ac:dyDescent="0.25">
      <c r="B19" s="249" t="s">
        <v>56</v>
      </c>
      <c r="C19" s="223" t="s">
        <v>51</v>
      </c>
      <c r="D19" s="224" t="s">
        <v>52</v>
      </c>
      <c r="E19" s="224" t="s">
        <v>51</v>
      </c>
    </row>
    <row r="20" spans="2:5" ht="19.5" customHeight="1" thickBot="1" x14ac:dyDescent="0.3">
      <c r="B20" s="250"/>
      <c r="C20" s="225" t="str">
        <f>C15</f>
        <v>Ate 31/12/2023</v>
      </c>
      <c r="D20" s="226" t="str">
        <f t="shared" ref="D20:E20" si="0">D15</f>
        <v>EM 2024</v>
      </c>
      <c r="E20" s="226" t="str">
        <f t="shared" si="0"/>
        <v>Até 31/12/2024</v>
      </c>
    </row>
    <row r="21" spans="2:5" ht="26.1" customHeight="1" thickBot="1" x14ac:dyDescent="0.35">
      <c r="B21" s="227" t="s">
        <v>53</v>
      </c>
      <c r="C21" s="228">
        <v>5656</v>
      </c>
      <c r="D21" s="228">
        <f>'[5]RESUMO 24-25 '!C25</f>
        <v>250</v>
      </c>
      <c r="E21" s="228">
        <f>C21+D21</f>
        <v>5906</v>
      </c>
    </row>
    <row r="22" spans="2:5" ht="26.1" customHeight="1" thickBot="1" x14ac:dyDescent="0.35">
      <c r="B22" s="227" t="s">
        <v>54</v>
      </c>
      <c r="C22" s="228">
        <v>185413</v>
      </c>
      <c r="D22" s="228">
        <f>'[5]RESUMO 24-25 '!C26</f>
        <v>7154</v>
      </c>
      <c r="E22" s="228">
        <f>C22+D22</f>
        <v>192567</v>
      </c>
    </row>
    <row r="23" spans="2:5" ht="12.75" customHeight="1" thickBot="1" x14ac:dyDescent="0.4">
      <c r="B23" s="221"/>
      <c r="C23" s="221"/>
      <c r="D23" s="221"/>
      <c r="E23" s="221"/>
    </row>
    <row r="24" spans="2:5" ht="33" customHeight="1" thickBot="1" x14ac:dyDescent="0.3">
      <c r="B24" s="259" t="s">
        <v>89</v>
      </c>
      <c r="C24" s="260"/>
      <c r="D24" s="260"/>
      <c r="E24" s="261"/>
    </row>
    <row r="25" spans="2:5" ht="19.5" customHeight="1" x14ac:dyDescent="0.25">
      <c r="B25" s="262" t="s">
        <v>50</v>
      </c>
      <c r="C25" s="229" t="s">
        <v>51</v>
      </c>
      <c r="D25" s="230" t="s">
        <v>52</v>
      </c>
      <c r="E25" s="231" t="s">
        <v>51</v>
      </c>
    </row>
    <row r="26" spans="2:5" ht="19.5" customHeight="1" thickBot="1" x14ac:dyDescent="0.3">
      <c r="B26" s="263"/>
      <c r="C26" s="232" t="s">
        <v>92</v>
      </c>
      <c r="D26" s="233" t="s">
        <v>82</v>
      </c>
      <c r="E26" s="234" t="s">
        <v>83</v>
      </c>
    </row>
    <row r="27" spans="2:5" ht="21" thickBot="1" x14ac:dyDescent="0.35">
      <c r="B27" s="235" t="s">
        <v>53</v>
      </c>
      <c r="C27" s="236">
        <v>5</v>
      </c>
      <c r="D27" s="236">
        <v>2</v>
      </c>
      <c r="E27" s="236">
        <f>C27+D27</f>
        <v>7</v>
      </c>
    </row>
    <row r="28" spans="2:5" ht="21" thickBot="1" x14ac:dyDescent="0.35">
      <c r="B28" s="235" t="s">
        <v>54</v>
      </c>
      <c r="C28" s="236">
        <v>49</v>
      </c>
      <c r="D28" s="236">
        <v>23</v>
      </c>
      <c r="E28" s="236">
        <f>C28+D28</f>
        <v>72</v>
      </c>
    </row>
    <row r="30" spans="2:5" ht="20.25" x14ac:dyDescent="0.3">
      <c r="B30" s="246" t="s">
        <v>90</v>
      </c>
      <c r="C30" s="246"/>
      <c r="D30" s="246"/>
      <c r="E30" s="246"/>
    </row>
    <row r="31" spans="2:5" ht="20.25" x14ac:dyDescent="0.3">
      <c r="B31" s="246" t="s">
        <v>91</v>
      </c>
      <c r="C31" s="246"/>
      <c r="D31" s="246"/>
      <c r="E31" s="246"/>
    </row>
  </sheetData>
  <mergeCells count="10">
    <mergeCell ref="B30:E30"/>
    <mergeCell ref="B31:E31"/>
    <mergeCell ref="B14:B15"/>
    <mergeCell ref="B19:B20"/>
    <mergeCell ref="B2:E2"/>
    <mergeCell ref="B9:B10"/>
    <mergeCell ref="B6:E6"/>
    <mergeCell ref="B4:E4"/>
    <mergeCell ref="B24:E24"/>
    <mergeCell ref="B25:B26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F28"/>
  <sheetViews>
    <sheetView showGridLines="0" zoomScale="120" zoomScaleNormal="120" workbookViewId="0">
      <selection activeCell="F27" sqref="F27"/>
    </sheetView>
  </sheetViews>
  <sheetFormatPr defaultRowHeight="15" x14ac:dyDescent="0.25"/>
  <cols>
    <col min="1" max="1" width="10.28515625" customWidth="1"/>
    <col min="2" max="2" width="40.28515625" customWidth="1"/>
    <col min="3" max="3" width="13.85546875" customWidth="1"/>
    <col min="4" max="4" width="4.7109375" customWidth="1"/>
    <col min="5" max="5" width="46" customWidth="1"/>
    <col min="6" max="6" width="18.42578125" customWidth="1"/>
    <col min="7" max="7" width="7.5703125" customWidth="1"/>
  </cols>
  <sheetData>
    <row r="1" spans="2:6" ht="15.75" thickBot="1" x14ac:dyDescent="0.3"/>
    <row r="2" spans="2:6" s="3" customFormat="1" ht="23.25" customHeight="1" x14ac:dyDescent="0.2">
      <c r="B2" s="268" t="s">
        <v>1</v>
      </c>
      <c r="C2" s="268"/>
      <c r="E2" s="270" t="s">
        <v>1</v>
      </c>
      <c r="F2" s="271"/>
    </row>
    <row r="3" spans="2:6" s="3" customFormat="1" ht="23.25" customHeight="1" x14ac:dyDescent="0.2">
      <c r="B3" s="268" t="s">
        <v>75</v>
      </c>
      <c r="C3" s="268"/>
      <c r="E3" s="272" t="s">
        <v>75</v>
      </c>
      <c r="F3" s="273"/>
    </row>
    <row r="4" spans="2:6" s="3" customFormat="1" ht="23.25" customHeight="1" thickBot="1" x14ac:dyDescent="0.25">
      <c r="B4" s="269" t="s">
        <v>78</v>
      </c>
      <c r="C4" s="269"/>
      <c r="E4" s="274" t="s">
        <v>85</v>
      </c>
      <c r="F4" s="275"/>
    </row>
    <row r="5" spans="2:6" ht="6.75" customHeight="1" thickBot="1" x14ac:dyDescent="0.3">
      <c r="B5" s="8"/>
      <c r="C5" s="8"/>
      <c r="D5" s="1"/>
      <c r="E5" s="1"/>
      <c r="F5" s="1"/>
    </row>
    <row r="6" spans="2:6" s="138" customFormat="1" ht="20.100000000000001" customHeight="1" thickBot="1" x14ac:dyDescent="0.3">
      <c r="B6" s="264" t="s">
        <v>66</v>
      </c>
      <c r="C6" s="265"/>
      <c r="D6" s="148"/>
      <c r="E6" s="264" t="s">
        <v>66</v>
      </c>
      <c r="F6" s="265"/>
    </row>
    <row r="7" spans="2:6" s="138" customFormat="1" ht="20.100000000000001" customHeight="1" thickBot="1" x14ac:dyDescent="0.3">
      <c r="B7" s="149" t="s">
        <v>74</v>
      </c>
      <c r="C7" s="134">
        <f>'Realizado 2024'!C44</f>
        <v>27</v>
      </c>
      <c r="D7" s="150"/>
      <c r="E7" s="151" t="s">
        <v>42</v>
      </c>
      <c r="F7" s="152">
        <f>'PREVISÃO 25'!D55</f>
        <v>279</v>
      </c>
    </row>
    <row r="8" spans="2:6" s="138" customFormat="1" ht="20.100000000000001" customHeight="1" thickBot="1" x14ac:dyDescent="0.3">
      <c r="B8" s="133" t="s">
        <v>38</v>
      </c>
      <c r="C8" s="153">
        <f>'Realizado 2024'!E44</f>
        <v>2587</v>
      </c>
      <c r="D8" s="150"/>
      <c r="E8" s="145" t="s">
        <v>41</v>
      </c>
      <c r="F8" s="154">
        <f>'PREVISÃO 25'!E55</f>
        <v>8</v>
      </c>
    </row>
    <row r="9" spans="2:6" s="138" customFormat="1" ht="20.100000000000001" customHeight="1" thickBot="1" x14ac:dyDescent="0.3">
      <c r="B9" s="146" t="s">
        <v>77</v>
      </c>
      <c r="C9" s="155">
        <f>'Realizado 2024'!D44</f>
        <v>263</v>
      </c>
      <c r="D9" s="150"/>
      <c r="E9" s="145" t="s">
        <v>44</v>
      </c>
      <c r="F9" s="154">
        <f>'PREVISÃO 25'!C55</f>
        <v>444</v>
      </c>
    </row>
    <row r="10" spans="2:6" s="138" customFormat="1" ht="20.100000000000001" customHeight="1" thickBot="1" x14ac:dyDescent="0.3">
      <c r="B10" s="133" t="s">
        <v>7</v>
      </c>
      <c r="C10" s="134">
        <f>'Realizado 2024'!F44</f>
        <v>5232</v>
      </c>
      <c r="D10" s="150"/>
      <c r="E10" s="145" t="s">
        <v>47</v>
      </c>
      <c r="F10" s="154">
        <f>'PREVISÃO 25'!F55</f>
        <v>3944</v>
      </c>
    </row>
    <row r="11" spans="2:6" s="138" customFormat="1" ht="20.100000000000001" customHeight="1" thickBot="1" x14ac:dyDescent="0.3">
      <c r="B11" s="133" t="s">
        <v>9</v>
      </c>
      <c r="C11" s="134">
        <f>'Realizado 2024'!G44</f>
        <v>3003</v>
      </c>
      <c r="D11" s="150"/>
      <c r="E11" s="147" t="s">
        <v>48</v>
      </c>
      <c r="F11" s="156">
        <f>'PREVISÃO 25'!G55</f>
        <v>93311</v>
      </c>
    </row>
    <row r="12" spans="2:6" s="138" customFormat="1" ht="20.100000000000001" customHeight="1" thickBot="1" x14ac:dyDescent="0.3">
      <c r="B12" s="133" t="s">
        <v>10</v>
      </c>
      <c r="C12" s="134">
        <f>'Realizado 2024'!H44</f>
        <v>66575</v>
      </c>
      <c r="D12" s="150"/>
      <c r="E12" s="157"/>
      <c r="F12" s="158"/>
    </row>
    <row r="13" spans="2:6" s="138" customFormat="1" ht="20.100000000000001" customHeight="1" thickBot="1" x14ac:dyDescent="0.3">
      <c r="B13" s="133" t="s">
        <v>40</v>
      </c>
      <c r="C13" s="142">
        <f>'Realizado 2024'!I44</f>
        <v>0.5323106666666666</v>
      </c>
      <c r="D13" s="150"/>
      <c r="E13" s="157"/>
      <c r="F13" s="158"/>
    </row>
    <row r="14" spans="2:6" ht="6" customHeight="1" thickBot="1" x14ac:dyDescent="0.3">
      <c r="B14" s="36"/>
      <c r="C14" s="36"/>
      <c r="D14" s="36"/>
      <c r="E14" s="126"/>
      <c r="F14" s="127"/>
    </row>
    <row r="15" spans="2:6" s="138" customFormat="1" ht="20.100000000000001" customHeight="1" thickBot="1" x14ac:dyDescent="0.3">
      <c r="B15" s="266" t="s">
        <v>2</v>
      </c>
      <c r="C15" s="267"/>
      <c r="D15" s="135"/>
      <c r="E15" s="266" t="s">
        <v>2</v>
      </c>
      <c r="F15" s="267"/>
    </row>
    <row r="16" spans="2:6" s="138" customFormat="1" ht="20.100000000000001" customHeight="1" thickBot="1" x14ac:dyDescent="0.3">
      <c r="B16" s="133" t="s">
        <v>6</v>
      </c>
      <c r="C16" s="134">
        <f>'Realizado 2024'!K44</f>
        <v>233</v>
      </c>
      <c r="D16" s="135"/>
      <c r="E16" s="145" t="s">
        <v>41</v>
      </c>
      <c r="F16" s="137">
        <f>'PREVISÃO 25'!J55</f>
        <v>7</v>
      </c>
    </row>
    <row r="17" spans="2:6" s="138" customFormat="1" ht="20.100000000000001" customHeight="1" thickBot="1" x14ac:dyDescent="0.3">
      <c r="B17" s="139" t="s">
        <v>8</v>
      </c>
      <c r="C17" s="134">
        <f>'Realizado 2024'!L44</f>
        <v>1072</v>
      </c>
      <c r="D17" s="135"/>
      <c r="E17" s="145" t="s">
        <v>43</v>
      </c>
      <c r="F17" s="137">
        <f>'PREVISÃO 25'!I55</f>
        <v>69</v>
      </c>
    </row>
    <row r="18" spans="2:6" s="138" customFormat="1" ht="20.100000000000001" customHeight="1" thickBot="1" x14ac:dyDescent="0.3">
      <c r="B18" s="133" t="s">
        <v>9</v>
      </c>
      <c r="C18" s="134">
        <f>'Realizado 2024'!M44</f>
        <v>622</v>
      </c>
      <c r="D18" s="135"/>
      <c r="E18" s="145" t="s">
        <v>45</v>
      </c>
      <c r="F18" s="137">
        <f>'PREVISÃO 25'!K55</f>
        <v>905</v>
      </c>
    </row>
    <row r="19" spans="2:6" s="138" customFormat="1" ht="20.100000000000001" customHeight="1" thickBot="1" x14ac:dyDescent="0.3">
      <c r="B19" s="146" t="s">
        <v>10</v>
      </c>
      <c r="C19" s="134">
        <f>'Realizado 2024'!N44</f>
        <v>16480</v>
      </c>
      <c r="D19" s="135"/>
      <c r="E19" s="147" t="s">
        <v>46</v>
      </c>
      <c r="F19" s="141">
        <f>'PREVISÃO 25'!O55</f>
        <v>341</v>
      </c>
    </row>
    <row r="20" spans="2:6" s="138" customFormat="1" ht="20.100000000000001" customHeight="1" thickBot="1" x14ac:dyDescent="0.3">
      <c r="B20" s="133" t="s">
        <v>39</v>
      </c>
      <c r="C20" s="142">
        <f>'Realizado 2024'!O44</f>
        <v>0.66036266666666665</v>
      </c>
      <c r="D20" s="135"/>
      <c r="E20" s="143"/>
      <c r="F20" s="144"/>
    </row>
    <row r="21" spans="2:6" ht="3" customHeight="1" x14ac:dyDescent="0.25">
      <c r="B21" s="36"/>
      <c r="C21" s="36"/>
      <c r="D21" s="36"/>
      <c r="E21" s="126"/>
      <c r="F21" s="127"/>
    </row>
    <row r="22" spans="2:6" ht="3" customHeight="1" thickBot="1" x14ac:dyDescent="0.3">
      <c r="B22" s="36"/>
      <c r="C22" s="36"/>
      <c r="D22" s="36"/>
      <c r="E22" s="126"/>
      <c r="F22" s="127"/>
    </row>
    <row r="23" spans="2:6" s="138" customFormat="1" ht="20.100000000000001" customHeight="1" thickBot="1" x14ac:dyDescent="0.3">
      <c r="B23" s="266" t="s">
        <v>3</v>
      </c>
      <c r="C23" s="267"/>
      <c r="D23" s="135"/>
      <c r="E23" s="266" t="s">
        <v>3</v>
      </c>
      <c r="F23" s="267"/>
    </row>
    <row r="24" spans="2:6" s="138" customFormat="1" ht="20.100000000000001" customHeight="1" thickBot="1" x14ac:dyDescent="0.3">
      <c r="B24" s="133" t="s">
        <v>6</v>
      </c>
      <c r="C24" s="134">
        <f>'Realizado 2024'!Q44</f>
        <v>208</v>
      </c>
      <c r="D24" s="135"/>
      <c r="E24" s="136" t="s">
        <v>41</v>
      </c>
      <c r="F24" s="137">
        <f>'PREVISÃO 25'!N55</f>
        <v>9.9</v>
      </c>
    </row>
    <row r="25" spans="2:6" s="138" customFormat="1" ht="20.100000000000001" customHeight="1" thickBot="1" x14ac:dyDescent="0.3">
      <c r="B25" s="139" t="s">
        <v>9</v>
      </c>
      <c r="C25" s="134">
        <f>'Realizado 2024'!R44</f>
        <v>250</v>
      </c>
      <c r="D25" s="135"/>
      <c r="E25" s="136" t="s">
        <v>49</v>
      </c>
      <c r="F25" s="137">
        <f>'PREVISÃO 25'!O55</f>
        <v>341</v>
      </c>
    </row>
    <row r="26" spans="2:6" s="138" customFormat="1" ht="20.100000000000001" customHeight="1" thickBot="1" x14ac:dyDescent="0.3">
      <c r="B26" s="133" t="s">
        <v>10</v>
      </c>
      <c r="C26" s="134">
        <f>'Realizado 2024'!S44</f>
        <v>7154</v>
      </c>
      <c r="D26" s="135"/>
      <c r="E26" s="140" t="s">
        <v>48</v>
      </c>
      <c r="F26" s="141">
        <f>'PREVISÃO 25'!P55</f>
        <v>11061</v>
      </c>
    </row>
    <row r="27" spans="2:6" s="138" customFormat="1" ht="20.100000000000001" customHeight="1" thickBot="1" x14ac:dyDescent="0.3">
      <c r="B27" s="133" t="s">
        <v>39</v>
      </c>
      <c r="C27" s="142">
        <f>'Realizado 2024'!T44</f>
        <v>0.51546666666666674</v>
      </c>
      <c r="D27" s="135"/>
      <c r="E27" s="143"/>
      <c r="F27" s="144"/>
    </row>
    <row r="28" spans="2:6" ht="5.25" customHeight="1" x14ac:dyDescent="0.25">
      <c r="E28" s="6"/>
      <c r="F28" s="7"/>
    </row>
  </sheetData>
  <sheetProtection formatCells="0" formatColumns="0" formatRows="0" insertColumns="0" insertRows="0" insertHyperlinks="0" deleteColumns="0" deleteRows="0"/>
  <mergeCells count="12">
    <mergeCell ref="E15:F15"/>
    <mergeCell ref="E23:F23"/>
    <mergeCell ref="E6:F6"/>
    <mergeCell ref="E2:F2"/>
    <mergeCell ref="E3:F3"/>
    <mergeCell ref="E4:F4"/>
    <mergeCell ref="B6:C6"/>
    <mergeCell ref="B23:C23"/>
    <mergeCell ref="B15:C15"/>
    <mergeCell ref="B2:C2"/>
    <mergeCell ref="B3:C3"/>
    <mergeCell ref="B4:C4"/>
  </mergeCells>
  <pageMargins left="0.25" right="0.25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B1:P55"/>
  <sheetViews>
    <sheetView showGridLines="0" topLeftCell="A28" zoomScale="80" zoomScaleNormal="80" workbookViewId="0">
      <selection activeCell="U16" sqref="U16"/>
    </sheetView>
  </sheetViews>
  <sheetFormatPr defaultRowHeight="15" x14ac:dyDescent="0.25"/>
  <cols>
    <col min="1" max="1" width="1.5703125" customWidth="1"/>
    <col min="2" max="2" width="15.28515625" customWidth="1"/>
    <col min="3" max="3" width="10.85546875" customWidth="1"/>
    <col min="4" max="4" width="8.7109375" customWidth="1"/>
    <col min="5" max="5" width="9.42578125" customWidth="1"/>
    <col min="6" max="6" width="11.140625" customWidth="1"/>
    <col min="7" max="7" width="9.85546875" customWidth="1"/>
    <col min="8" max="8" width="1.42578125" customWidth="1"/>
    <col min="9" max="9" width="8.5703125" customWidth="1"/>
    <col min="10" max="10" width="10.140625" customWidth="1"/>
    <col min="11" max="11" width="11.5703125" customWidth="1"/>
    <col min="12" max="12" width="10" customWidth="1"/>
    <col min="13" max="13" width="0.85546875" customWidth="1"/>
    <col min="14" max="14" width="9.85546875" customWidth="1"/>
    <col min="15" max="15" width="11.140625" customWidth="1"/>
    <col min="16" max="16" width="9.85546875" customWidth="1"/>
    <col min="17" max="17" width="2.140625" customWidth="1"/>
  </cols>
  <sheetData>
    <row r="1" spans="2:16" ht="3.75" customHeight="1" x14ac:dyDescent="0.25"/>
    <row r="2" spans="2:16" ht="23.25" x14ac:dyDescent="0.35">
      <c r="B2" s="276" t="s">
        <v>36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</row>
    <row r="3" spans="2:16" ht="34.5" customHeight="1" x14ac:dyDescent="0.35">
      <c r="B3" s="277" t="s">
        <v>79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</row>
    <row r="4" spans="2:16" ht="29.25" customHeight="1" x14ac:dyDescent="0.25"/>
    <row r="5" spans="2:16" ht="32.1" customHeight="1" x14ac:dyDescent="0.25">
      <c r="B5" s="281" t="s">
        <v>60</v>
      </c>
      <c r="C5" s="278" t="s">
        <v>21</v>
      </c>
      <c r="D5" s="279"/>
      <c r="E5" s="279"/>
      <c r="F5" s="279"/>
      <c r="G5" s="280"/>
      <c r="H5" s="168"/>
      <c r="I5" s="285" t="s">
        <v>19</v>
      </c>
      <c r="J5" s="285"/>
      <c r="K5" s="285"/>
      <c r="L5" s="285"/>
      <c r="M5" s="168"/>
      <c r="N5" s="286" t="s">
        <v>20</v>
      </c>
      <c r="O5" s="286"/>
      <c r="P5" s="286"/>
    </row>
    <row r="6" spans="2:16" ht="15.75" x14ac:dyDescent="0.25">
      <c r="B6" s="282"/>
      <c r="C6" s="32" t="s">
        <v>12</v>
      </c>
      <c r="D6" s="32" t="s">
        <v>5</v>
      </c>
      <c r="E6" s="32" t="s">
        <v>4</v>
      </c>
      <c r="F6" s="32" t="s">
        <v>9</v>
      </c>
      <c r="G6" s="32" t="s">
        <v>13</v>
      </c>
      <c r="H6" s="37"/>
      <c r="I6" s="32" t="s">
        <v>8</v>
      </c>
      <c r="J6" s="32" t="s">
        <v>4</v>
      </c>
      <c r="K6" s="32" t="s">
        <v>9</v>
      </c>
      <c r="L6" s="32" t="s">
        <v>13</v>
      </c>
      <c r="M6" s="37"/>
      <c r="N6" s="32" t="s">
        <v>4</v>
      </c>
      <c r="O6" s="38" t="s">
        <v>9</v>
      </c>
      <c r="P6" s="38" t="s">
        <v>13</v>
      </c>
    </row>
    <row r="7" spans="2:16" ht="15.75" x14ac:dyDescent="0.25">
      <c r="B7" s="33" t="s">
        <v>16</v>
      </c>
      <c r="C7" s="10">
        <v>6</v>
      </c>
      <c r="D7" s="10">
        <v>3</v>
      </c>
      <c r="E7" s="10">
        <v>0</v>
      </c>
      <c r="F7" s="14">
        <v>35</v>
      </c>
      <c r="G7" s="14">
        <v>642</v>
      </c>
      <c r="H7" s="9"/>
      <c r="I7" s="14">
        <v>0</v>
      </c>
      <c r="J7" s="14">
        <v>1</v>
      </c>
      <c r="K7" s="14">
        <v>8</v>
      </c>
      <c r="L7" s="14">
        <v>180</v>
      </c>
      <c r="M7" s="9"/>
      <c r="N7" s="13">
        <v>0</v>
      </c>
      <c r="O7" s="14">
        <v>2</v>
      </c>
      <c r="P7" s="14">
        <v>60</v>
      </c>
    </row>
    <row r="8" spans="2:16" ht="15.75" x14ac:dyDescent="0.25">
      <c r="B8" s="33" t="s">
        <v>17</v>
      </c>
      <c r="C8" s="10">
        <v>19</v>
      </c>
      <c r="D8" s="10">
        <v>14</v>
      </c>
      <c r="E8" s="10">
        <v>0</v>
      </c>
      <c r="F8" s="14">
        <v>145</v>
      </c>
      <c r="G8" s="14">
        <v>3475</v>
      </c>
      <c r="H8" s="9"/>
      <c r="I8" s="14">
        <v>0</v>
      </c>
      <c r="J8" s="14" t="s">
        <v>0</v>
      </c>
      <c r="K8" s="14">
        <v>30</v>
      </c>
      <c r="L8" s="14">
        <v>925</v>
      </c>
      <c r="M8" s="9"/>
      <c r="N8" s="111" t="s">
        <v>0</v>
      </c>
      <c r="O8" s="14">
        <v>13</v>
      </c>
      <c r="P8" s="14">
        <v>455</v>
      </c>
    </row>
    <row r="9" spans="2:16" ht="15.75" x14ac:dyDescent="0.25">
      <c r="B9" s="33" t="s">
        <v>30</v>
      </c>
      <c r="C9" s="109">
        <v>7</v>
      </c>
      <c r="D9" s="109">
        <v>7</v>
      </c>
      <c r="E9" s="109">
        <v>2</v>
      </c>
      <c r="F9" s="110">
        <v>28</v>
      </c>
      <c r="G9" s="110">
        <v>900</v>
      </c>
      <c r="H9" s="9"/>
      <c r="I9" s="110">
        <v>2</v>
      </c>
      <c r="J9" s="110">
        <v>1</v>
      </c>
      <c r="K9" s="110">
        <v>9</v>
      </c>
      <c r="L9" s="110">
        <v>315</v>
      </c>
      <c r="M9" s="9"/>
      <c r="N9" s="13">
        <v>0</v>
      </c>
      <c r="O9" s="14">
        <v>6</v>
      </c>
      <c r="P9" s="14">
        <v>210</v>
      </c>
    </row>
    <row r="10" spans="2:16" ht="15.75" x14ac:dyDescent="0.25">
      <c r="B10" s="33" t="s">
        <v>18</v>
      </c>
      <c r="C10" s="10">
        <v>4</v>
      </c>
      <c r="D10" s="10">
        <v>1</v>
      </c>
      <c r="E10" s="10">
        <v>0</v>
      </c>
      <c r="F10" s="14">
        <v>49</v>
      </c>
      <c r="G10" s="14">
        <v>1163</v>
      </c>
      <c r="H10" s="9"/>
      <c r="I10" s="14">
        <v>0</v>
      </c>
      <c r="J10" s="14">
        <v>0</v>
      </c>
      <c r="K10" s="14">
        <v>20</v>
      </c>
      <c r="L10" s="14">
        <v>390</v>
      </c>
      <c r="M10" s="9"/>
      <c r="N10" s="13">
        <v>0</v>
      </c>
      <c r="O10" s="14">
        <v>4</v>
      </c>
      <c r="P10" s="14">
        <v>120</v>
      </c>
    </row>
    <row r="11" spans="2:16" ht="15.75" x14ac:dyDescent="0.25">
      <c r="B11" s="32" t="s">
        <v>37</v>
      </c>
      <c r="C11" s="98">
        <f>SUM(C7:C10)</f>
        <v>36</v>
      </c>
      <c r="D11" s="98">
        <f>SUM(D7:D10)</f>
        <v>25</v>
      </c>
      <c r="E11" s="98">
        <f>SUM(E7:E10)</f>
        <v>2</v>
      </c>
      <c r="F11" s="98">
        <f>SUM(F7:F10)</f>
        <v>257</v>
      </c>
      <c r="G11" s="98">
        <f t="shared" ref="G11" si="0">SUM(G7:G10)</f>
        <v>6180</v>
      </c>
      <c r="H11" s="30"/>
      <c r="I11" s="98">
        <f t="shared" ref="I11" si="1">SUM(I7:I10)</f>
        <v>2</v>
      </c>
      <c r="J11" s="98">
        <f>SUM(J7:J10)</f>
        <v>2</v>
      </c>
      <c r="K11" s="98">
        <f t="shared" ref="K11" si="2">SUM(K7:K10)</f>
        <v>67</v>
      </c>
      <c r="L11" s="98">
        <f t="shared" ref="L11" si="3">SUM(L7:L10)</f>
        <v>1810</v>
      </c>
      <c r="M11" s="9"/>
      <c r="N11" s="22">
        <f t="shared" ref="N11" si="4">SUM(N7:N10)</f>
        <v>0</v>
      </c>
      <c r="O11" s="22">
        <f t="shared" ref="O11" si="5">SUM(O7:O10)</f>
        <v>25</v>
      </c>
      <c r="P11" s="22">
        <f t="shared" ref="P11" si="6">SUM(P7:P10)</f>
        <v>845</v>
      </c>
    </row>
    <row r="12" spans="2:16" ht="20.100000000000001" customHeight="1" x14ac:dyDescent="0.25"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3"/>
    </row>
    <row r="13" spans="2:16" s="138" customFormat="1" ht="32.1" customHeight="1" x14ac:dyDescent="0.25">
      <c r="B13" s="281" t="s">
        <v>59</v>
      </c>
      <c r="C13" s="278" t="s">
        <v>21</v>
      </c>
      <c r="D13" s="279"/>
      <c r="E13" s="279"/>
      <c r="F13" s="279"/>
      <c r="G13" s="280"/>
      <c r="H13" s="168"/>
      <c r="I13" s="285" t="s">
        <v>19</v>
      </c>
      <c r="J13" s="285"/>
      <c r="K13" s="285"/>
      <c r="L13" s="285"/>
      <c r="M13" s="168"/>
      <c r="N13" s="286" t="s">
        <v>20</v>
      </c>
      <c r="O13" s="286"/>
      <c r="P13" s="286"/>
    </row>
    <row r="14" spans="2:16" ht="15.75" x14ac:dyDescent="0.25">
      <c r="B14" s="282"/>
      <c r="C14" s="32" t="s">
        <v>12</v>
      </c>
      <c r="D14" s="32" t="s">
        <v>5</v>
      </c>
      <c r="E14" s="32" t="str">
        <f>E6</f>
        <v>Dioceses</v>
      </c>
      <c r="F14" s="32" t="s">
        <v>9</v>
      </c>
      <c r="G14" s="32" t="s">
        <v>13</v>
      </c>
      <c r="H14" s="37"/>
      <c r="I14" s="32" t="s">
        <v>8</v>
      </c>
      <c r="J14" s="32" t="s">
        <v>4</v>
      </c>
      <c r="K14" s="32" t="s">
        <v>9</v>
      </c>
      <c r="L14" s="32" t="s">
        <v>13</v>
      </c>
      <c r="M14" s="37"/>
      <c r="N14" s="38" t="s">
        <v>4</v>
      </c>
      <c r="O14" s="38" t="s">
        <v>9</v>
      </c>
      <c r="P14" s="38" t="s">
        <v>13</v>
      </c>
    </row>
    <row r="15" spans="2:16" ht="16.5" customHeight="1" x14ac:dyDescent="0.25">
      <c r="B15" s="33" t="s">
        <v>15</v>
      </c>
      <c r="C15" s="10">
        <v>21</v>
      </c>
      <c r="D15" s="10">
        <v>12</v>
      </c>
      <c r="E15" s="10">
        <v>0</v>
      </c>
      <c r="F15" s="14">
        <v>224</v>
      </c>
      <c r="G15" s="14">
        <v>5125</v>
      </c>
      <c r="H15" s="77"/>
      <c r="I15" s="14">
        <v>3</v>
      </c>
      <c r="J15" s="74">
        <f>'[3]ficha 2'!$C$30</f>
        <v>0</v>
      </c>
      <c r="K15" s="14">
        <v>53</v>
      </c>
      <c r="L15" s="14">
        <v>1370</v>
      </c>
      <c r="M15" s="77"/>
      <c r="N15" s="13">
        <v>0</v>
      </c>
      <c r="O15" s="14">
        <v>32</v>
      </c>
      <c r="P15" s="14">
        <v>920</v>
      </c>
    </row>
    <row r="16" spans="2:16" ht="16.5" customHeight="1" x14ac:dyDescent="0.25">
      <c r="B16" s="33" t="s">
        <v>22</v>
      </c>
      <c r="C16" s="99">
        <f>'[3]ficha 2'!$C$17</f>
        <v>69</v>
      </c>
      <c r="D16" s="99">
        <f>'[3]ficha 2'!$C$18</f>
        <v>45</v>
      </c>
      <c r="E16" s="99">
        <f>'[3]ficha 2'!$C$19</f>
        <v>0</v>
      </c>
      <c r="F16" s="99">
        <f>'[3]ficha 2'!$C$20</f>
        <v>604</v>
      </c>
      <c r="G16" s="99">
        <f>'[3]ficha 2'!$C$21</f>
        <v>16310</v>
      </c>
      <c r="H16" s="77"/>
      <c r="I16" s="99">
        <f>'[3]ficha 2'!$C$29</f>
        <v>19</v>
      </c>
      <c r="J16" s="99">
        <f>'[3]ficha 2'!$C$30</f>
        <v>0</v>
      </c>
      <c r="K16" s="99">
        <f>'[3]ficha 2'!$C$31</f>
        <v>126</v>
      </c>
      <c r="L16" s="99">
        <f>'[3]ficha 2'!$C$32</f>
        <v>4590</v>
      </c>
      <c r="M16" s="77"/>
      <c r="N16" s="99">
        <f>'[3]ficha 2'!$C$39</f>
        <v>1</v>
      </c>
      <c r="O16" s="99">
        <f>'[3]ficha 2'!$C$40</f>
        <v>54</v>
      </c>
      <c r="P16" s="99">
        <f>'[3]ficha 2'!$C$41</f>
        <v>1983</v>
      </c>
    </row>
    <row r="17" spans="2:16" ht="16.5" customHeight="1" x14ac:dyDescent="0.25">
      <c r="B17" s="33" t="s">
        <v>23</v>
      </c>
      <c r="C17" s="10">
        <v>48</v>
      </c>
      <c r="D17" s="10">
        <v>30</v>
      </c>
      <c r="E17" s="10">
        <v>1</v>
      </c>
      <c r="F17" s="14">
        <v>222</v>
      </c>
      <c r="G17" s="14">
        <v>6410</v>
      </c>
      <c r="H17" s="77"/>
      <c r="I17" s="14">
        <v>11</v>
      </c>
      <c r="J17" s="66">
        <v>0</v>
      </c>
      <c r="K17" s="14">
        <v>68</v>
      </c>
      <c r="L17" s="14">
        <v>2093</v>
      </c>
      <c r="M17" s="77"/>
      <c r="N17" s="13">
        <v>1</v>
      </c>
      <c r="O17" s="14">
        <v>21</v>
      </c>
      <c r="P17" s="14">
        <v>690</v>
      </c>
    </row>
    <row r="18" spans="2:16" ht="16.5" customHeight="1" x14ac:dyDescent="0.25">
      <c r="B18" s="33" t="s">
        <v>24</v>
      </c>
      <c r="C18" s="10">
        <v>19</v>
      </c>
      <c r="D18" s="10">
        <v>14</v>
      </c>
      <c r="E18" s="10" t="s">
        <v>80</v>
      </c>
      <c r="F18" s="10">
        <v>128</v>
      </c>
      <c r="G18" s="66">
        <v>2875</v>
      </c>
      <c r="H18" s="77"/>
      <c r="I18" s="13">
        <v>4</v>
      </c>
      <c r="J18" s="66">
        <v>0</v>
      </c>
      <c r="K18" s="13">
        <v>29</v>
      </c>
      <c r="L18" s="66">
        <v>810</v>
      </c>
      <c r="M18" s="77"/>
      <c r="N18" s="125">
        <v>1</v>
      </c>
      <c r="O18" s="13">
        <v>13</v>
      </c>
      <c r="P18" s="66">
        <v>420</v>
      </c>
    </row>
    <row r="19" spans="2:16" ht="16.5" customHeight="1" x14ac:dyDescent="0.25">
      <c r="B19" s="33" t="s">
        <v>57</v>
      </c>
      <c r="C19" s="88">
        <v>6</v>
      </c>
      <c r="D19" s="88">
        <v>6</v>
      </c>
      <c r="E19" s="88">
        <v>0</v>
      </c>
      <c r="F19" s="93">
        <v>89</v>
      </c>
      <c r="G19" s="93">
        <v>2550</v>
      </c>
      <c r="H19" s="77"/>
      <c r="I19" s="124">
        <v>3</v>
      </c>
      <c r="J19" s="101">
        <v>0</v>
      </c>
      <c r="K19" s="124">
        <v>27</v>
      </c>
      <c r="L19" s="124">
        <v>902</v>
      </c>
      <c r="M19" s="77"/>
      <c r="N19" s="95">
        <v>2</v>
      </c>
      <c r="O19" s="93">
        <v>13</v>
      </c>
      <c r="P19" s="93">
        <v>385</v>
      </c>
    </row>
    <row r="20" spans="2:16" ht="15.75" customHeight="1" x14ac:dyDescent="0.25">
      <c r="B20" s="34" t="s">
        <v>37</v>
      </c>
      <c r="C20" s="92">
        <f>SUM(C15:C19)</f>
        <v>163</v>
      </c>
      <c r="D20" s="92">
        <f t="shared" ref="D20:I20" si="7">SUM(D15:D19)</f>
        <v>107</v>
      </c>
      <c r="E20" s="92">
        <f t="shared" si="7"/>
        <v>1</v>
      </c>
      <c r="F20" s="92">
        <f>SUM(F15:F19)</f>
        <v>1267</v>
      </c>
      <c r="G20" s="92">
        <f t="shared" si="7"/>
        <v>33270</v>
      </c>
      <c r="H20" s="30"/>
      <c r="I20" s="29">
        <f t="shared" si="7"/>
        <v>40</v>
      </c>
      <c r="J20" s="94">
        <v>0</v>
      </c>
      <c r="K20" s="29">
        <f t="shared" ref="K20" si="8">SUM(K15:K19)</f>
        <v>303</v>
      </c>
      <c r="L20" s="29">
        <f t="shared" ref="L20:N20" si="9">SUM(L15:L19)</f>
        <v>9765</v>
      </c>
      <c r="M20" s="30"/>
      <c r="N20" s="29">
        <f t="shared" si="9"/>
        <v>5</v>
      </c>
      <c r="O20" s="29">
        <f t="shared" ref="O20" si="10">SUM(O15:O19)</f>
        <v>133</v>
      </c>
      <c r="P20" s="29">
        <f t="shared" ref="P20" si="11">SUM(P15:P19)</f>
        <v>4398</v>
      </c>
    </row>
    <row r="21" spans="2:16" ht="20.100000000000001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s="138" customFormat="1" ht="32.1" customHeight="1" x14ac:dyDescent="0.25">
      <c r="B22" s="283" t="s">
        <v>69</v>
      </c>
      <c r="C22" s="278" t="s">
        <v>21</v>
      </c>
      <c r="D22" s="279"/>
      <c r="E22" s="279"/>
      <c r="F22" s="279"/>
      <c r="G22" s="280"/>
      <c r="H22" s="168"/>
      <c r="I22" s="285" t="s">
        <v>19</v>
      </c>
      <c r="J22" s="285"/>
      <c r="K22" s="285"/>
      <c r="L22" s="285"/>
      <c r="M22" s="168"/>
      <c r="N22" s="286" t="s">
        <v>20</v>
      </c>
      <c r="O22" s="286"/>
      <c r="P22" s="286"/>
    </row>
    <row r="23" spans="2:16" ht="15.75" x14ac:dyDescent="0.25">
      <c r="B23" s="284"/>
      <c r="C23" s="32" t="s">
        <v>12</v>
      </c>
      <c r="D23" s="32" t="s">
        <v>5</v>
      </c>
      <c r="E23" s="32" t="str">
        <f>E14</f>
        <v>Dioceses</v>
      </c>
      <c r="F23" s="32" t="s">
        <v>9</v>
      </c>
      <c r="G23" s="32" t="s">
        <v>13</v>
      </c>
      <c r="H23" s="37"/>
      <c r="I23" s="32" t="s">
        <v>8</v>
      </c>
      <c r="J23" s="32" t="s">
        <v>4</v>
      </c>
      <c r="K23" s="32" t="s">
        <v>9</v>
      </c>
      <c r="L23" s="32" t="s">
        <v>13</v>
      </c>
      <c r="M23" s="159"/>
      <c r="N23" s="38" t="s">
        <v>4</v>
      </c>
      <c r="O23" s="38" t="s">
        <v>9</v>
      </c>
      <c r="P23" s="38" t="s">
        <v>13</v>
      </c>
    </row>
    <row r="24" spans="2:16" ht="15.75" x14ac:dyDescent="0.25">
      <c r="B24" s="35" t="s">
        <v>25</v>
      </c>
      <c r="C24" s="10">
        <v>20</v>
      </c>
      <c r="D24" s="10">
        <v>3</v>
      </c>
      <c r="E24" s="10">
        <v>0</v>
      </c>
      <c r="F24" s="14">
        <v>194</v>
      </c>
      <c r="G24" s="14">
        <v>3656</v>
      </c>
      <c r="H24" s="9"/>
      <c r="I24" s="14">
        <v>2</v>
      </c>
      <c r="J24" s="14">
        <v>0</v>
      </c>
      <c r="K24" s="14">
        <v>40</v>
      </c>
      <c r="L24" s="14">
        <v>960</v>
      </c>
      <c r="M24" s="3"/>
      <c r="N24" s="13">
        <v>2</v>
      </c>
      <c r="O24" s="14">
        <v>20</v>
      </c>
      <c r="P24" s="14">
        <v>670</v>
      </c>
    </row>
    <row r="25" spans="2:16" ht="19.5" customHeight="1" x14ac:dyDescent="0.25">
      <c r="B25" s="35" t="s">
        <v>26</v>
      </c>
      <c r="C25" s="10">
        <v>66</v>
      </c>
      <c r="D25" s="10">
        <v>49</v>
      </c>
      <c r="E25" s="10">
        <v>0</v>
      </c>
      <c r="F25" s="14">
        <v>560</v>
      </c>
      <c r="G25" s="14">
        <v>13636</v>
      </c>
      <c r="H25" s="9"/>
      <c r="I25" s="14">
        <v>12</v>
      </c>
      <c r="J25" s="14">
        <v>1</v>
      </c>
      <c r="K25" s="14">
        <v>118</v>
      </c>
      <c r="L25" s="14">
        <v>3301</v>
      </c>
      <c r="M25" s="3"/>
      <c r="N25" s="13">
        <v>1</v>
      </c>
      <c r="O25" s="14">
        <v>38</v>
      </c>
      <c r="P25" s="14">
        <v>1250</v>
      </c>
    </row>
    <row r="26" spans="2:16" ht="19.5" customHeight="1" x14ac:dyDescent="0.25">
      <c r="B26" s="35" t="s">
        <v>73</v>
      </c>
      <c r="C26" s="10">
        <v>7</v>
      </c>
      <c r="D26" s="10">
        <v>7</v>
      </c>
      <c r="E26" s="10">
        <v>0</v>
      </c>
      <c r="F26" s="14">
        <v>113</v>
      </c>
      <c r="G26" s="14">
        <v>3140</v>
      </c>
      <c r="H26" s="53"/>
      <c r="I26" s="14">
        <v>1</v>
      </c>
      <c r="J26" s="14">
        <v>0</v>
      </c>
      <c r="K26" s="14">
        <v>26</v>
      </c>
      <c r="L26" s="14">
        <v>770</v>
      </c>
      <c r="M26" s="53"/>
      <c r="N26" s="13">
        <v>1</v>
      </c>
      <c r="O26" s="14">
        <v>7</v>
      </c>
      <c r="P26" s="14">
        <v>290</v>
      </c>
    </row>
    <row r="27" spans="2:16" ht="15.75" x14ac:dyDescent="0.25">
      <c r="B27" s="40" t="s">
        <v>37</v>
      </c>
      <c r="C27" s="64">
        <f>SUM(C22:C26)</f>
        <v>93</v>
      </c>
      <c r="D27" s="64">
        <f t="shared" ref="D27:P27" si="12">SUM(D22:D26)</f>
        <v>59</v>
      </c>
      <c r="E27" s="64">
        <f t="shared" si="12"/>
        <v>0</v>
      </c>
      <c r="F27" s="64">
        <f>SUM(F24:F26)</f>
        <v>867</v>
      </c>
      <c r="G27" s="64">
        <f t="shared" si="12"/>
        <v>20432</v>
      </c>
      <c r="H27" s="41"/>
      <c r="I27" s="64">
        <f t="shared" si="12"/>
        <v>15</v>
      </c>
      <c r="J27" s="64">
        <f t="shared" si="12"/>
        <v>1</v>
      </c>
      <c r="K27" s="64">
        <f t="shared" si="12"/>
        <v>184</v>
      </c>
      <c r="L27" s="64">
        <f t="shared" si="12"/>
        <v>5031</v>
      </c>
      <c r="M27" s="16"/>
      <c r="N27" s="24">
        <f t="shared" si="12"/>
        <v>4</v>
      </c>
      <c r="O27" s="24">
        <f t="shared" si="12"/>
        <v>65</v>
      </c>
      <c r="P27" s="24">
        <f t="shared" si="12"/>
        <v>2210</v>
      </c>
    </row>
    <row r="28" spans="2:16" ht="15.75" x14ac:dyDescent="0.25">
      <c r="B28" s="39"/>
      <c r="C28" s="164"/>
      <c r="D28" s="164"/>
      <c r="E28" s="164"/>
      <c r="F28" s="164"/>
      <c r="G28" s="164"/>
      <c r="H28" s="41"/>
      <c r="I28" s="164"/>
      <c r="J28" s="164"/>
      <c r="K28" s="164"/>
      <c r="L28" s="164"/>
      <c r="M28" s="16"/>
      <c r="N28" s="164"/>
      <c r="O28" s="164"/>
      <c r="P28" s="164"/>
    </row>
    <row r="29" spans="2:16" ht="15.75" x14ac:dyDescent="0.25">
      <c r="B29" s="39"/>
      <c r="C29" s="164"/>
      <c r="D29" s="164"/>
      <c r="E29" s="164"/>
      <c r="F29" s="164"/>
      <c r="G29" s="164"/>
      <c r="H29" s="41"/>
      <c r="I29" s="164"/>
      <c r="J29" s="164"/>
      <c r="K29" s="164"/>
      <c r="L29" s="164"/>
      <c r="M29" s="16"/>
      <c r="N29" s="164"/>
      <c r="O29" s="164"/>
      <c r="P29" s="164"/>
    </row>
    <row r="30" spans="2:16" ht="15.75" x14ac:dyDescent="0.25">
      <c r="B30" s="39"/>
      <c r="C30" s="164"/>
      <c r="D30" s="164"/>
      <c r="E30" s="164"/>
      <c r="F30" s="164"/>
      <c r="G30" s="164"/>
      <c r="H30" s="41"/>
      <c r="I30" s="164"/>
      <c r="J30" s="164"/>
      <c r="K30" s="164"/>
      <c r="L30" s="164"/>
      <c r="M30" s="16"/>
      <c r="N30" s="164"/>
      <c r="O30" s="164"/>
      <c r="P30" s="164"/>
    </row>
    <row r="31" spans="2:16" ht="15.75" x14ac:dyDescent="0.25">
      <c r="B31" s="39"/>
      <c r="C31" s="164"/>
      <c r="D31" s="164"/>
      <c r="E31" s="164"/>
      <c r="F31" s="164"/>
      <c r="G31" s="164"/>
      <c r="H31" s="41"/>
      <c r="I31" s="164"/>
      <c r="J31" s="164"/>
      <c r="K31" s="164"/>
      <c r="L31" s="164"/>
      <c r="M31" s="16"/>
      <c r="N31" s="164"/>
      <c r="O31" s="164"/>
      <c r="P31" s="164"/>
    </row>
    <row r="32" spans="2:16" ht="15.75" x14ac:dyDescent="0.25">
      <c r="B32" s="39"/>
      <c r="C32" s="164"/>
      <c r="D32" s="164"/>
      <c r="E32" s="164"/>
      <c r="F32" s="164"/>
      <c r="G32" s="164"/>
      <c r="H32" s="41"/>
      <c r="I32" s="164"/>
      <c r="J32" s="164"/>
      <c r="K32" s="164"/>
      <c r="L32" s="164"/>
      <c r="M32" s="16"/>
      <c r="N32" s="164"/>
      <c r="O32" s="164"/>
      <c r="P32" s="164"/>
    </row>
    <row r="33" spans="2:16" ht="15.75" x14ac:dyDescent="0.25">
      <c r="B33" s="39"/>
      <c r="C33" s="164"/>
      <c r="D33" s="164"/>
      <c r="E33" s="164"/>
      <c r="F33" s="164"/>
      <c r="G33" s="164"/>
      <c r="H33" s="41"/>
      <c r="I33" s="164"/>
      <c r="J33" s="164"/>
      <c r="K33" s="164"/>
      <c r="L33" s="164"/>
      <c r="M33" s="16"/>
      <c r="N33" s="164"/>
      <c r="O33" s="164"/>
      <c r="P33" s="164"/>
    </row>
    <row r="34" spans="2:16" ht="21.75" customHeight="1" x14ac:dyDescent="0.35">
      <c r="B34" s="276" t="s">
        <v>36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</row>
    <row r="35" spans="2:16" ht="21.75" customHeight="1" x14ac:dyDescent="0.35">
      <c r="B35" s="277" t="s">
        <v>79</v>
      </c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</row>
    <row r="37" spans="2:16" ht="16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t="34.5" customHeight="1" x14ac:dyDescent="0.25">
      <c r="B38" s="243" t="s">
        <v>68</v>
      </c>
      <c r="C38" s="278" t="s">
        <v>21</v>
      </c>
      <c r="D38" s="279"/>
      <c r="E38" s="279"/>
      <c r="F38" s="279"/>
      <c r="G38" s="280"/>
      <c r="H38" s="168"/>
      <c r="I38" s="289" t="s">
        <v>19</v>
      </c>
      <c r="J38" s="290"/>
      <c r="K38" s="290"/>
      <c r="L38" s="291"/>
      <c r="M38" s="168"/>
      <c r="N38" s="292" t="s">
        <v>20</v>
      </c>
      <c r="O38" s="293"/>
      <c r="P38" s="294"/>
    </row>
    <row r="39" spans="2:16" ht="23.25" customHeight="1" x14ac:dyDescent="0.25">
      <c r="B39" s="244"/>
      <c r="C39" s="165" t="s">
        <v>12</v>
      </c>
      <c r="D39" s="165" t="s">
        <v>5</v>
      </c>
      <c r="E39" s="165" t="str">
        <f>E23</f>
        <v>Dioceses</v>
      </c>
      <c r="F39" s="165" t="s">
        <v>9</v>
      </c>
      <c r="G39" s="165" t="s">
        <v>13</v>
      </c>
      <c r="H39" s="166"/>
      <c r="I39" s="165" t="s">
        <v>8</v>
      </c>
      <c r="J39" s="165" t="s">
        <v>4</v>
      </c>
      <c r="K39" s="165" t="s">
        <v>9</v>
      </c>
      <c r="L39" s="165" t="s">
        <v>13</v>
      </c>
      <c r="M39" s="166"/>
      <c r="N39" s="128" t="s">
        <v>4</v>
      </c>
      <c r="O39" s="128" t="s">
        <v>9</v>
      </c>
      <c r="P39" s="128" t="s">
        <v>13</v>
      </c>
    </row>
    <row r="40" spans="2:16" ht="15.75" x14ac:dyDescent="0.25">
      <c r="B40" s="69" t="s">
        <v>27</v>
      </c>
      <c r="C40" s="10">
        <v>19</v>
      </c>
      <c r="D40" s="10">
        <v>13</v>
      </c>
      <c r="E40" s="10">
        <v>0</v>
      </c>
      <c r="F40" s="14">
        <v>257</v>
      </c>
      <c r="G40" s="14">
        <v>7043</v>
      </c>
      <c r="H40" s="53"/>
      <c r="I40" s="14" t="s">
        <v>80</v>
      </c>
      <c r="J40" s="14">
        <v>0</v>
      </c>
      <c r="K40" s="14">
        <v>60</v>
      </c>
      <c r="L40" s="14">
        <v>1355</v>
      </c>
      <c r="M40" s="53"/>
      <c r="N40" s="13">
        <v>0</v>
      </c>
      <c r="O40" s="14">
        <v>16</v>
      </c>
      <c r="P40" s="14">
        <v>598</v>
      </c>
    </row>
    <row r="41" spans="2:16" ht="20.100000000000001" customHeight="1" x14ac:dyDescent="0.25">
      <c r="B41" s="69" t="s">
        <v>28</v>
      </c>
      <c r="C41" s="109">
        <v>6</v>
      </c>
      <c r="D41" s="109">
        <v>6</v>
      </c>
      <c r="E41" s="109">
        <v>0</v>
      </c>
      <c r="F41" s="110">
        <v>54</v>
      </c>
      <c r="G41" s="110">
        <v>1540</v>
      </c>
      <c r="H41" s="53"/>
      <c r="I41" s="110">
        <v>2</v>
      </c>
      <c r="J41" s="110">
        <v>0</v>
      </c>
      <c r="K41" s="110">
        <v>13</v>
      </c>
      <c r="L41" s="110">
        <v>420</v>
      </c>
      <c r="M41" s="53"/>
      <c r="N41" s="13">
        <v>0.9</v>
      </c>
      <c r="O41" s="14">
        <v>4</v>
      </c>
      <c r="P41" s="14">
        <v>150</v>
      </c>
    </row>
    <row r="42" spans="2:16" ht="15.75" x14ac:dyDescent="0.25">
      <c r="B42" s="69" t="s">
        <v>29</v>
      </c>
      <c r="C42" s="117">
        <v>5</v>
      </c>
      <c r="D42" s="117">
        <v>5</v>
      </c>
      <c r="E42" s="118">
        <v>4</v>
      </c>
      <c r="F42" s="11">
        <v>63</v>
      </c>
      <c r="G42" s="63">
        <v>1911</v>
      </c>
      <c r="H42" s="53"/>
      <c r="I42" s="14">
        <v>1</v>
      </c>
      <c r="J42" s="14">
        <v>1</v>
      </c>
      <c r="K42" s="14">
        <v>21</v>
      </c>
      <c r="L42" s="14">
        <v>650</v>
      </c>
      <c r="M42" s="53"/>
      <c r="N42" s="13">
        <v>0</v>
      </c>
      <c r="O42" s="14">
        <v>9</v>
      </c>
      <c r="P42" s="14">
        <v>262</v>
      </c>
    </row>
    <row r="43" spans="2:16" ht="15.75" x14ac:dyDescent="0.25">
      <c r="B43" s="70" t="s">
        <v>37</v>
      </c>
      <c r="C43" s="24">
        <f>SUM(C38:C42)</f>
        <v>30</v>
      </c>
      <c r="D43" s="24">
        <f t="shared" ref="D43:P43" si="13">SUM(D38:D42)</f>
        <v>24</v>
      </c>
      <c r="E43" s="24">
        <f t="shared" si="13"/>
        <v>4</v>
      </c>
      <c r="F43" s="24">
        <f>SUM(F40:F42)</f>
        <v>374</v>
      </c>
      <c r="G43" s="24">
        <f t="shared" si="13"/>
        <v>10494</v>
      </c>
      <c r="H43" s="41"/>
      <c r="I43" s="64">
        <f t="shared" si="13"/>
        <v>3</v>
      </c>
      <c r="J43" s="64">
        <f t="shared" si="13"/>
        <v>1</v>
      </c>
      <c r="K43" s="64">
        <f t="shared" si="13"/>
        <v>94</v>
      </c>
      <c r="L43" s="64">
        <f t="shared" si="13"/>
        <v>2425</v>
      </c>
      <c r="M43" s="16"/>
      <c r="N43" s="24">
        <f t="shared" si="13"/>
        <v>0.9</v>
      </c>
      <c r="O43" s="24">
        <f t="shared" si="13"/>
        <v>29</v>
      </c>
      <c r="P43" s="24">
        <f t="shared" si="13"/>
        <v>1010</v>
      </c>
    </row>
    <row r="44" spans="2:16" ht="15.75" customHeight="1" x14ac:dyDescent="0.25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</row>
    <row r="45" spans="2:16" ht="34.5" customHeight="1" x14ac:dyDescent="0.25">
      <c r="B45" s="287" t="s">
        <v>67</v>
      </c>
      <c r="C45" s="278" t="s">
        <v>21</v>
      </c>
      <c r="D45" s="279"/>
      <c r="E45" s="279"/>
      <c r="F45" s="279"/>
      <c r="G45" s="280"/>
      <c r="H45" s="168"/>
      <c r="I45" s="285" t="s">
        <v>19</v>
      </c>
      <c r="J45" s="285"/>
      <c r="K45" s="285"/>
      <c r="L45" s="285"/>
      <c r="M45" s="168"/>
      <c r="N45" s="286" t="s">
        <v>20</v>
      </c>
      <c r="O45" s="286"/>
      <c r="P45" s="286"/>
    </row>
    <row r="46" spans="2:16" ht="15.75" customHeight="1" x14ac:dyDescent="0.25">
      <c r="B46" s="288"/>
      <c r="C46" s="32" t="s">
        <v>12</v>
      </c>
      <c r="D46" s="32" t="s">
        <v>5</v>
      </c>
      <c r="E46" s="32" t="str">
        <f>E39</f>
        <v>Dioceses</v>
      </c>
      <c r="F46" s="32" t="s">
        <v>9</v>
      </c>
      <c r="G46" s="32" t="s">
        <v>13</v>
      </c>
      <c r="H46" s="160"/>
      <c r="I46" s="32" t="s">
        <v>8</v>
      </c>
      <c r="J46" s="32" t="s">
        <v>4</v>
      </c>
      <c r="K46" s="32" t="s">
        <v>9</v>
      </c>
      <c r="L46" s="32" t="s">
        <v>13</v>
      </c>
      <c r="M46" s="161"/>
      <c r="N46" s="38" t="s">
        <v>4</v>
      </c>
      <c r="O46" s="38" t="s">
        <v>9</v>
      </c>
      <c r="P46" s="38" t="s">
        <v>13</v>
      </c>
    </row>
    <row r="47" spans="2:16" ht="15.75" customHeight="1" x14ac:dyDescent="0.25">
      <c r="B47" s="69" t="s">
        <v>31</v>
      </c>
      <c r="C47" s="19">
        <v>78</v>
      </c>
      <c r="D47" s="19">
        <v>32</v>
      </c>
      <c r="E47" s="19">
        <v>0</v>
      </c>
      <c r="F47" s="19">
        <v>835</v>
      </c>
      <c r="G47" s="19">
        <v>16616</v>
      </c>
      <c r="H47" s="103"/>
      <c r="I47" s="19">
        <v>0</v>
      </c>
      <c r="J47" s="19">
        <v>0</v>
      </c>
      <c r="K47" s="19">
        <v>170</v>
      </c>
      <c r="L47" s="19">
        <v>4207</v>
      </c>
      <c r="M47" s="103"/>
      <c r="N47" s="19">
        <v>0</v>
      </c>
      <c r="O47" s="19">
        <v>59</v>
      </c>
      <c r="P47" s="19">
        <v>1775</v>
      </c>
    </row>
    <row r="48" spans="2:16" ht="15" customHeight="1" x14ac:dyDescent="0.25">
      <c r="B48" s="69" t="s">
        <v>32</v>
      </c>
      <c r="C48" s="22">
        <v>25</v>
      </c>
      <c r="D48" s="22">
        <v>18</v>
      </c>
      <c r="E48" s="22">
        <v>1</v>
      </c>
      <c r="F48" s="63">
        <v>178</v>
      </c>
      <c r="G48" s="22">
        <v>3634</v>
      </c>
      <c r="H48" s="30"/>
      <c r="I48" s="22">
        <v>5</v>
      </c>
      <c r="J48" s="22">
        <v>2</v>
      </c>
      <c r="K48" s="22">
        <v>47</v>
      </c>
      <c r="L48" s="22">
        <v>1116</v>
      </c>
      <c r="M48" s="30"/>
      <c r="N48" s="22">
        <v>0</v>
      </c>
      <c r="O48" s="22">
        <v>15</v>
      </c>
      <c r="P48" s="22">
        <v>456</v>
      </c>
    </row>
    <row r="49" spans="2:16" ht="15" customHeight="1" x14ac:dyDescent="0.25">
      <c r="B49" s="69" t="s">
        <v>33</v>
      </c>
      <c r="C49" s="19">
        <v>15</v>
      </c>
      <c r="D49" s="19">
        <v>11</v>
      </c>
      <c r="E49" s="19">
        <v>0</v>
      </c>
      <c r="F49" s="19">
        <v>108</v>
      </c>
      <c r="G49" s="19">
        <v>1594</v>
      </c>
      <c r="H49" s="103"/>
      <c r="I49" s="19">
        <v>3</v>
      </c>
      <c r="J49" s="19">
        <v>0</v>
      </c>
      <c r="K49" s="19">
        <v>29</v>
      </c>
      <c r="L49" s="19">
        <v>557</v>
      </c>
      <c r="M49" s="103"/>
      <c r="N49" s="19">
        <v>0</v>
      </c>
      <c r="O49" s="19">
        <v>11</v>
      </c>
      <c r="P49" s="19">
        <v>232</v>
      </c>
    </row>
    <row r="50" spans="2:16" ht="15.75" x14ac:dyDescent="0.25">
      <c r="B50" s="69" t="s">
        <v>34</v>
      </c>
      <c r="C50" s="19">
        <v>4</v>
      </c>
      <c r="D50" s="19">
        <v>3</v>
      </c>
      <c r="E50" s="19">
        <v>0</v>
      </c>
      <c r="F50" s="19">
        <v>58</v>
      </c>
      <c r="G50" s="19">
        <v>1091</v>
      </c>
      <c r="H50" s="103"/>
      <c r="I50" s="19">
        <v>1</v>
      </c>
      <c r="J50" s="19">
        <v>1</v>
      </c>
      <c r="K50" s="19">
        <v>11</v>
      </c>
      <c r="L50" s="19">
        <v>335</v>
      </c>
      <c r="M50" s="103"/>
      <c r="N50" s="19">
        <v>0</v>
      </c>
      <c r="O50" s="19">
        <v>4</v>
      </c>
      <c r="P50" s="19">
        <v>135</v>
      </c>
    </row>
    <row r="51" spans="2:16" ht="15.75" x14ac:dyDescent="0.25">
      <c r="B51" s="70" t="s">
        <v>37</v>
      </c>
      <c r="C51" s="24">
        <f>SUM(C47:C50)</f>
        <v>122</v>
      </c>
      <c r="D51" s="24">
        <f t="shared" ref="D51:G51" si="14">SUM(D47:D50)</f>
        <v>64</v>
      </c>
      <c r="E51" s="24">
        <f t="shared" si="14"/>
        <v>1</v>
      </c>
      <c r="F51" s="24">
        <f>SUM(F47:F50)</f>
        <v>1179</v>
      </c>
      <c r="G51" s="24">
        <f t="shared" si="14"/>
        <v>22935</v>
      </c>
      <c r="H51" s="41"/>
      <c r="I51" s="24">
        <f>SUM(I47:I50)</f>
        <v>9</v>
      </c>
      <c r="J51" s="24">
        <f t="shared" ref="J51:N51" si="15">SUM(J47:J50)</f>
        <v>3</v>
      </c>
      <c r="K51" s="24">
        <f t="shared" si="15"/>
        <v>257</v>
      </c>
      <c r="L51" s="24">
        <f t="shared" si="15"/>
        <v>6215</v>
      </c>
      <c r="M51" s="23"/>
      <c r="N51" s="24">
        <f t="shared" si="15"/>
        <v>0</v>
      </c>
      <c r="O51" s="24">
        <f t="shared" ref="O51" si="16">SUM(O47:O50)</f>
        <v>89</v>
      </c>
      <c r="P51" s="24">
        <f t="shared" ref="P51" si="17">SUM(P47:P50)</f>
        <v>2598</v>
      </c>
    </row>
    <row r="52" spans="2:16" ht="23.25" customHeight="1" x14ac:dyDescent="0.25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</row>
    <row r="53" spans="2:16" ht="29.25" customHeight="1" x14ac:dyDescent="0.25">
      <c r="B53" s="287" t="s">
        <v>35</v>
      </c>
      <c r="C53" s="278" t="s">
        <v>21</v>
      </c>
      <c r="D53" s="279"/>
      <c r="E53" s="279"/>
      <c r="F53" s="279"/>
      <c r="G53" s="280"/>
      <c r="H53" s="168"/>
      <c r="I53" s="285" t="s">
        <v>19</v>
      </c>
      <c r="J53" s="285"/>
      <c r="K53" s="285"/>
      <c r="L53" s="285"/>
      <c r="M53" s="168"/>
      <c r="N53" s="286" t="s">
        <v>20</v>
      </c>
      <c r="O53" s="286"/>
      <c r="P53" s="286"/>
    </row>
    <row r="54" spans="2:16" ht="29.25" customHeight="1" x14ac:dyDescent="0.25">
      <c r="B54" s="288"/>
      <c r="C54" s="165" t="s">
        <v>12</v>
      </c>
      <c r="D54" s="165" t="s">
        <v>5</v>
      </c>
      <c r="E54" s="165" t="s">
        <v>4</v>
      </c>
      <c r="F54" s="165" t="s">
        <v>9</v>
      </c>
      <c r="G54" s="165" t="s">
        <v>13</v>
      </c>
      <c r="H54" s="166"/>
      <c r="I54" s="165" t="s">
        <v>8</v>
      </c>
      <c r="J54" s="165" t="s">
        <v>4</v>
      </c>
      <c r="K54" s="165" t="s">
        <v>9</v>
      </c>
      <c r="L54" s="165" t="s">
        <v>13</v>
      </c>
      <c r="M54" s="167"/>
      <c r="N54" s="165" t="s">
        <v>4</v>
      </c>
      <c r="O54" s="165" t="s">
        <v>9</v>
      </c>
      <c r="P54" s="128" t="s">
        <v>13</v>
      </c>
    </row>
    <row r="55" spans="2:16" ht="29.25" customHeight="1" x14ac:dyDescent="0.25">
      <c r="B55" s="54" t="s">
        <v>37</v>
      </c>
      <c r="C55" s="162">
        <f>SUM(C11,C20,C27,C43,C51)</f>
        <v>444</v>
      </c>
      <c r="D55" s="162">
        <f>SUM(D11,D20,D27,D43,D51)</f>
        <v>279</v>
      </c>
      <c r="E55" s="162">
        <f>SUM(E11,E20,E27,E43,E51)</f>
        <v>8</v>
      </c>
      <c r="F55" s="162">
        <f>SUM(F11,F20,F27,F43,F51)</f>
        <v>3944</v>
      </c>
      <c r="G55" s="162">
        <f>SUM(G11,G20,G27,G43,G51)</f>
        <v>93311</v>
      </c>
      <c r="H55" s="163"/>
      <c r="I55" s="162">
        <f>SUM(I11,I20,I27,I43,I51)</f>
        <v>69</v>
      </c>
      <c r="J55" s="162">
        <f>SUM(J11,J20,J27,J43,J51)</f>
        <v>7</v>
      </c>
      <c r="K55" s="162">
        <f>SUM(K11,K20,K27,K43,K51)</f>
        <v>905</v>
      </c>
      <c r="L55" s="162">
        <f>SUM(L11,L20,L27,L43,L51)</f>
        <v>25246</v>
      </c>
      <c r="M55" s="163"/>
      <c r="N55" s="162">
        <f>SUM(N11,N20,N27,N43,N51)</f>
        <v>9.9</v>
      </c>
      <c r="O55" s="162">
        <f>SUM(O11,O20,O27,O43,O51)</f>
        <v>341</v>
      </c>
      <c r="P55" s="162">
        <f>SUM(P11,P20,P27,P43,P51)</f>
        <v>11061</v>
      </c>
    </row>
  </sheetData>
  <sheetProtection formatCells="0" formatColumns="0" formatRows="0" insertColumns="0" insertRows="0" insertHyperlinks="0" deleteColumns="0" deleteRows="0"/>
  <mergeCells count="28">
    <mergeCell ref="N45:P45"/>
    <mergeCell ref="N53:P53"/>
    <mergeCell ref="B53:B54"/>
    <mergeCell ref="B45:B46"/>
    <mergeCell ref="B38:B39"/>
    <mergeCell ref="C45:G45"/>
    <mergeCell ref="C53:G53"/>
    <mergeCell ref="I38:L38"/>
    <mergeCell ref="I45:L45"/>
    <mergeCell ref="I53:L53"/>
    <mergeCell ref="C38:G38"/>
    <mergeCell ref="N38:P38"/>
    <mergeCell ref="B34:P34"/>
    <mergeCell ref="B35:P35"/>
    <mergeCell ref="B2:P2"/>
    <mergeCell ref="B3:P3"/>
    <mergeCell ref="C5:G5"/>
    <mergeCell ref="C13:G13"/>
    <mergeCell ref="C22:G22"/>
    <mergeCell ref="B13:B14"/>
    <mergeCell ref="B5:B6"/>
    <mergeCell ref="B22:B23"/>
    <mergeCell ref="I5:L5"/>
    <mergeCell ref="I13:L13"/>
    <mergeCell ref="I22:L22"/>
    <mergeCell ref="N5:P5"/>
    <mergeCell ref="N13:P13"/>
    <mergeCell ref="N22:P22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C1:F13"/>
  <sheetViews>
    <sheetView showGridLines="0" tabSelected="1" topLeftCell="A7" zoomScale="140" zoomScaleNormal="140" workbookViewId="0">
      <selection activeCell="G18" sqref="G18"/>
    </sheetView>
  </sheetViews>
  <sheetFormatPr defaultRowHeight="15" x14ac:dyDescent="0.25"/>
  <cols>
    <col min="1" max="2" width="12.85546875" customWidth="1"/>
    <col min="3" max="3" width="25.85546875" customWidth="1"/>
    <col min="4" max="6" width="19.140625" customWidth="1"/>
    <col min="7" max="8" width="12.85546875" customWidth="1"/>
    <col min="11" max="11" width="21.5703125" customWidth="1"/>
  </cols>
  <sheetData>
    <row r="1" spans="3:6" ht="59.25" customHeight="1" thickBot="1" x14ac:dyDescent="0.3"/>
    <row r="2" spans="3:6" ht="48" customHeight="1" thickBot="1" x14ac:dyDescent="0.3">
      <c r="C2" s="295" t="s">
        <v>87</v>
      </c>
      <c r="D2" s="296"/>
      <c r="E2" s="296"/>
      <c r="F2" s="297"/>
    </row>
    <row r="3" spans="3:6" ht="27" thickBot="1" x14ac:dyDescent="0.45">
      <c r="C3" s="169"/>
      <c r="D3" s="169"/>
      <c r="E3" s="169"/>
      <c r="F3" s="169"/>
    </row>
    <row r="4" spans="3:6" ht="27" thickBot="1" x14ac:dyDescent="0.45">
      <c r="C4" s="170"/>
      <c r="D4" s="171" t="s">
        <v>61</v>
      </c>
      <c r="E4" s="171" t="s">
        <v>62</v>
      </c>
      <c r="F4" s="172" t="s">
        <v>63</v>
      </c>
    </row>
    <row r="5" spans="3:6" ht="26.25" x14ac:dyDescent="0.4">
      <c r="C5" s="173" t="s">
        <v>11</v>
      </c>
      <c r="D5" s="174">
        <v>27</v>
      </c>
      <c r="E5" s="175"/>
      <c r="F5" s="176"/>
    </row>
    <row r="6" spans="3:6" ht="26.25" x14ac:dyDescent="0.4">
      <c r="C6" s="177" t="s">
        <v>5</v>
      </c>
      <c r="D6" s="178">
        <f>'Realizado 2024'!E44</f>
        <v>2587</v>
      </c>
      <c r="E6" s="179"/>
      <c r="F6" s="180"/>
    </row>
    <row r="7" spans="3:6" ht="26.25" x14ac:dyDescent="0.4">
      <c r="C7" s="177" t="s">
        <v>4</v>
      </c>
      <c r="D7" s="178">
        <f>'Realizado 2024'!D44</f>
        <v>263</v>
      </c>
      <c r="E7" s="178">
        <f>'Realizado 2024'!K44</f>
        <v>233</v>
      </c>
      <c r="F7" s="181">
        <f>'Realizado 2024'!Q44</f>
        <v>208</v>
      </c>
    </row>
    <row r="8" spans="3:6" ht="26.25" x14ac:dyDescent="0.4">
      <c r="C8" s="177" t="s">
        <v>7</v>
      </c>
      <c r="D8" s="182">
        <f>'Realizado 2024'!F44</f>
        <v>5232</v>
      </c>
      <c r="E8" s="179"/>
      <c r="F8" s="183"/>
    </row>
    <row r="9" spans="3:6" ht="26.25" x14ac:dyDescent="0.4">
      <c r="C9" s="177" t="s">
        <v>8</v>
      </c>
      <c r="D9" s="184"/>
      <c r="E9" s="178">
        <f>'Realizado 2024'!L44</f>
        <v>1072</v>
      </c>
      <c r="F9" s="183"/>
    </row>
    <row r="10" spans="3:6" ht="26.25" x14ac:dyDescent="0.4">
      <c r="C10" s="177" t="s">
        <v>9</v>
      </c>
      <c r="D10" s="178">
        <f>'Realizado 2024'!G44</f>
        <v>3003</v>
      </c>
      <c r="E10" s="178">
        <f>'Realizado 2024'!M44</f>
        <v>622</v>
      </c>
      <c r="F10" s="181">
        <f>'Realizado 2024'!R44</f>
        <v>250</v>
      </c>
    </row>
    <row r="11" spans="3:6" ht="26.25" x14ac:dyDescent="0.4">
      <c r="C11" s="177" t="s">
        <v>13</v>
      </c>
      <c r="D11" s="178">
        <f>'Realizado 2024'!H44</f>
        <v>66575</v>
      </c>
      <c r="E11" s="178">
        <f>'Realizado 2024'!N44</f>
        <v>16480</v>
      </c>
      <c r="F11" s="181">
        <f>'Realizado 2024'!S44</f>
        <v>7154</v>
      </c>
    </row>
    <row r="12" spans="3:6" ht="27" thickBot="1" x14ac:dyDescent="0.45">
      <c r="C12" s="185" t="s">
        <v>70</v>
      </c>
      <c r="D12" s="186">
        <f>'Realizado 2024'!I44</f>
        <v>0.5323106666666666</v>
      </c>
      <c r="E12" s="187">
        <f>'Realizado 2024'!O44</f>
        <v>0.66036266666666665</v>
      </c>
      <c r="F12" s="188">
        <f>'Realizado 2024'!T44</f>
        <v>0.51546666666666674</v>
      </c>
    </row>
    <row r="13" spans="3:6" ht="27" thickBot="1" x14ac:dyDescent="0.45">
      <c r="C13" s="189" t="s">
        <v>86</v>
      </c>
      <c r="D13" s="190"/>
      <c r="E13" s="191"/>
      <c r="F13" s="192">
        <f>SUM(D11:F11)</f>
        <v>90209</v>
      </c>
    </row>
  </sheetData>
  <mergeCells count="1">
    <mergeCell ref="C2:F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Realizado 2024</vt:lpstr>
      <vt:lpstr>Acumulado 24</vt:lpstr>
      <vt:lpstr>RESUMO 24-25 </vt:lpstr>
      <vt:lpstr>PREVISÃO 25</vt:lpstr>
      <vt:lpstr>SINTÉTICO 2024</vt:lpstr>
      <vt:lpstr>'PREVISÃO 25'!Area_de_impressao</vt:lpstr>
      <vt:lpstr>'Realizado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Joberto Guerreiro</cp:lastModifiedBy>
  <cp:lastPrinted>2025-02-05T13:31:43Z</cp:lastPrinted>
  <dcterms:created xsi:type="dcterms:W3CDTF">2009-04-03T19:14:11Z</dcterms:created>
  <dcterms:modified xsi:type="dcterms:W3CDTF">2025-05-06T01:13:45Z</dcterms:modified>
</cp:coreProperties>
</file>